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copetrol-my.sharepoint.com/personal/tatiana_perez_externo_cenit-transporte_com/Documents/2. Plan de Cumplimiento/2025/Plan anticorrupción/Seguimiento/"/>
    </mc:Choice>
  </mc:AlternateContent>
  <xr:revisionPtr revIDLastSave="11" documentId="8_{B609A457-AC75-4DBB-A20A-9D85DEDA0384}" xr6:coauthVersionLast="47" xr6:coauthVersionMax="47" xr10:uidLastSave="{8466D365-E3C6-4A64-9F46-BDA1D35DFCBD}"/>
  <workbookProtection workbookAlgorithmName="SHA-512" workbookHashValue="EohmVMnTXVwiNodn4SaSJ8AWVsUtndGjboLY25HunyB9eGnG03DdeWFtoZ60SSgKb/Dq5V4MSwCOhu1JI/9ivg==" workbookSaltValue="uXGaWZcEGy7/lCg/0+s++A==" workbookSpinCount="100000" lockStructure="1"/>
  <bookViews>
    <workbookView xWindow="1920" yWindow="-13620" windowWidth="24240" windowHeight="13020" tabRatio="630" firstSheet="3" activeTab="3" xr2:uid="{AFEE1323-9A2B-4550-BF2D-9AFA95EF1453}"/>
  </bookViews>
  <sheets>
    <sheet name="Instrucciones de diligenciamien" sheetId="2" state="hidden" r:id="rId1"/>
    <sheet name="Explicación Tipo de Cambios" sheetId="18" state="hidden" r:id="rId2"/>
    <sheet name="Control de Cambios" sheetId="17" state="hidden" r:id="rId3"/>
    <sheet name="Matriz Integral de Riesgo" sheetId="15" r:id="rId4"/>
    <sheet name="MATRIZ RAM VALORACIÓN" sheetId="6" r:id="rId5"/>
    <sheet name="Listas Desplegables" sheetId="7" state="hidden" r:id="rId6"/>
    <sheet name="Hoja3" sheetId="14" state="hidden" r:id="rId7"/>
    <sheet name="Parametros" sheetId="1" state="hidden" r:id="rId8"/>
  </sheets>
  <definedNames>
    <definedName name="\A" localSheetId="4">#REF!</definedName>
    <definedName name="\A">#REF!</definedName>
    <definedName name="\B">#REF!</definedName>
    <definedName name="\C">#REF!</definedName>
    <definedName name="\D" localSheetId="4">#REF!</definedName>
    <definedName name="\D">#REF!</definedName>
    <definedName name="\E">#REF!</definedName>
    <definedName name="\L" localSheetId="4">#REF!</definedName>
    <definedName name="\L">#REF!</definedName>
    <definedName name="\P" localSheetId="4">#REF!</definedName>
    <definedName name="\P">#REF!</definedName>
    <definedName name="\Z" localSheetId="4">#REF!</definedName>
    <definedName name="\Z">#REF!</definedName>
    <definedName name="____________IV66000" localSheetId="4">#REF!</definedName>
    <definedName name="____________IV66000">#REF!</definedName>
    <definedName name="____________iv66536" localSheetId="4">#REF!</definedName>
    <definedName name="____________iv66536">#REF!</definedName>
    <definedName name="___________IV66000" localSheetId="4">#REF!</definedName>
    <definedName name="___________IV66000">#REF!</definedName>
    <definedName name="___________iv66536" localSheetId="4">#REF!</definedName>
    <definedName name="___________iv66536">#REF!</definedName>
    <definedName name="__________IV66000" localSheetId="4">#REF!</definedName>
    <definedName name="__________IV66000">#REF!</definedName>
    <definedName name="__________iv66536" localSheetId="4">#REF!</definedName>
    <definedName name="__________iv66536">#REF!</definedName>
    <definedName name="_________IV66000" localSheetId="4">#REF!</definedName>
    <definedName name="_________IV66000">#REF!</definedName>
    <definedName name="_________iv66536" localSheetId="4">#REF!</definedName>
    <definedName name="_________iv66536">#REF!</definedName>
    <definedName name="________IV66000" localSheetId="4">#REF!</definedName>
    <definedName name="________IV66000">#REF!</definedName>
    <definedName name="________iv66536" localSheetId="4">#REF!</definedName>
    <definedName name="________iv66536">#REF!</definedName>
    <definedName name="_______IV66000" localSheetId="4">#REF!</definedName>
    <definedName name="_______IV66000">#REF!</definedName>
    <definedName name="_______iv66536" localSheetId="4">#REF!</definedName>
    <definedName name="_______iv66536">#REF!</definedName>
    <definedName name="______IV66000" localSheetId="4">#REF!</definedName>
    <definedName name="______IV66000">#REF!</definedName>
    <definedName name="______iv66536" localSheetId="4">#REF!</definedName>
    <definedName name="______iv66536">#REF!</definedName>
    <definedName name="_____IV66000" localSheetId="4">#REF!</definedName>
    <definedName name="_____IV66000">#REF!</definedName>
    <definedName name="_____iv66536" localSheetId="4">#REF!</definedName>
    <definedName name="_____iv66536">#REF!</definedName>
    <definedName name="____IV66000" localSheetId="4">#REF!</definedName>
    <definedName name="____IV66000">#REF!</definedName>
    <definedName name="____iv66536" localSheetId="4">#REF!</definedName>
    <definedName name="____iv66536">#REF!</definedName>
    <definedName name="___IV66000" localSheetId="4">#REF!</definedName>
    <definedName name="___IV66000">#REF!</definedName>
    <definedName name="___iv66536" localSheetId="4">#REF!</definedName>
    <definedName name="___iv66536">#REF!</definedName>
    <definedName name="__123Graph_A" hidden="1">#REF!</definedName>
    <definedName name="__123Graph_B" hidden="1">#REF!</definedName>
    <definedName name="__123Graph_BGDPTRKRTM" hidden="1">#REF!</definedName>
    <definedName name="__123Graph_C" hidden="1">#REF!</definedName>
    <definedName name="__123Graph_CINDICES" hidden="1">#REF!</definedName>
    <definedName name="__123Graph_D" hidden="1">#REF!</definedName>
    <definedName name="__123Graph_X" hidden="1">#REF!</definedName>
    <definedName name="__IV66000" localSheetId="4">#REF!</definedName>
    <definedName name="__IV66000">#REF!</definedName>
    <definedName name="__iv66536" localSheetId="4">#REF!</definedName>
    <definedName name="__iv66536">#REF!</definedName>
    <definedName name="_1_">#REF!</definedName>
    <definedName name="_10__123Graph_BCHART_15" hidden="1">#REF!</definedName>
    <definedName name="_11__123Graph_BGráfico_4A" hidden="1">#REF!</definedName>
    <definedName name="_12__123Graph_CCHART_10" hidden="1">#REF!</definedName>
    <definedName name="_13__123Graph_CCHART_13" hidden="1">#REF!</definedName>
    <definedName name="_14__123Graph_CCHART_15" hidden="1">#REF!</definedName>
    <definedName name="_15__123Graph_XCHART_10" hidden="1">#REF!</definedName>
    <definedName name="_16__123Graph_XCHART_13" hidden="1">#REF!</definedName>
    <definedName name="_17__123Graph_XCHART_15" hidden="1">#REF!</definedName>
    <definedName name="_18__123Graph_XGráfico_4A" hidden="1">#REF!</definedName>
    <definedName name="_19_0_0_F" localSheetId="4" hidden="1">#REF!</definedName>
    <definedName name="_19_0_0_F" hidden="1">#REF!</definedName>
    <definedName name="_2_0A635" localSheetId="4">#REF!</definedName>
    <definedName name="_2_0A635">#REF!</definedName>
    <definedName name="_20_0_0tempora">#REF!</definedName>
    <definedName name="_21_4____123Grap" hidden="1">#REF!</definedName>
    <definedName name="_22_4_0__123Grap" hidden="1">#REF!</definedName>
    <definedName name="_23_5_0TTRA">#REF!</definedName>
    <definedName name="_24_5__TTRA">#REF!</definedName>
    <definedName name="_25_6_0ACETA">#REF!</definedName>
    <definedName name="_26_6__ACETA">#REF!</definedName>
    <definedName name="_27_7_0TBA">#REF!</definedName>
    <definedName name="_28_7__TBA">#REF!</definedName>
    <definedName name="_29_8_0TARO">#REF!</definedName>
    <definedName name="_3_0T">#REF!</definedName>
    <definedName name="_30_8__TARO">#REF!</definedName>
    <definedName name="_31B____123Graph_XGráfico" hidden="1">#REF!</definedName>
    <definedName name="_32B_0__123Graph_XGráfico" hidden="1">#REF!</definedName>
    <definedName name="_33ÿ_0TAB">#REF!</definedName>
    <definedName name="_34ÿ__TAB">#REF!</definedName>
    <definedName name="_4T">#REF!</definedName>
    <definedName name="_5_._0tempora">#REF!</definedName>
    <definedName name="_6__123Graph_ACHART_15" hidden="1">#REF!</definedName>
    <definedName name="_7__123Graph_AGráfico_4A" hidden="1">#REF!</definedName>
    <definedName name="_8__123Graph_BCHART_10" hidden="1">#REF!</definedName>
    <definedName name="_9__123Graph_BCHART_13" hidden="1">#REF!</definedName>
    <definedName name="_ane7" localSheetId="3">#REF!</definedName>
    <definedName name="_ane7">#REF!</definedName>
    <definedName name="_ane8" localSheetId="3">#REF!</definedName>
    <definedName name="_ane8">#REF!</definedName>
    <definedName name="_API93">#REF!</definedName>
    <definedName name="_API98">#REF!</definedName>
    <definedName name="_Dist_Bin" hidden="1">#REF!</definedName>
    <definedName name="_f" localSheetId="1" hidden="1">{"EVA",#N/A,FALSE,"SMT2";#N/A,#N/A,FALSE,"Summary";#N/A,#N/A,FALSE,"Graphs";#N/A,#N/A,FALSE,"4 Panel"}</definedName>
    <definedName name="_f" localSheetId="5" hidden="1">{"EVA",#N/A,FALSE,"SMT2";#N/A,#N/A,FALSE,"Summary";#N/A,#N/A,FALSE,"Graphs";#N/A,#N/A,FALSE,"4 Panel"}</definedName>
    <definedName name="_f" localSheetId="4" hidden="1">{"EVA",#N/A,FALSE,"SMT2";#N/A,#N/A,FALSE,"Summary";#N/A,#N/A,FALSE,"Graphs";#N/A,#N/A,FALSE,"4 Panel"}</definedName>
    <definedName name="_f" hidden="1">{"EVA",#N/A,FALSE,"SMT2";#N/A,#N/A,FALSE,"Summary";#N/A,#N/A,FALSE,"Graphs";#N/A,#N/A,FALSE,"4 Panel"}</definedName>
    <definedName name="_Fill" hidden="1">#REF!</definedName>
    <definedName name="_xlnm._FilterDatabase" localSheetId="2" hidden="1">'Control de Cambios'!$A$6:$M$325</definedName>
    <definedName name="_xlnm._FilterDatabase" localSheetId="6" hidden="1">Hoja3!$G$1:$G$649</definedName>
    <definedName name="_xlnm._FilterDatabase" localSheetId="5" hidden="1">'Listas Desplegables'!$A$1:$E$33</definedName>
    <definedName name="_xlnm._FilterDatabase" localSheetId="3" hidden="1">'Matriz Integral de Riesgo'!$A$93:$A$615</definedName>
    <definedName name="_xlnm._FilterDatabase" localSheetId="7" hidden="1">Parametros!$A$9:$B$73</definedName>
    <definedName name="_IV66000" localSheetId="4">#REF!</definedName>
    <definedName name="_IV66000">#REF!</definedName>
    <definedName name="_iv66536" localSheetId="4">#REF!</definedName>
    <definedName name="_iv66536">#REF!</definedName>
    <definedName name="_Key1" localSheetId="4" hidden="1">#REF!</definedName>
    <definedName name="_Key1" hidden="1">#REF!</definedName>
    <definedName name="_NDI2" localSheetId="4">#REF!</definedName>
    <definedName name="_NDI2">#REF!</definedName>
    <definedName name="_NDI3" localSheetId="4">#REF!</definedName>
    <definedName name="_NDI3">#REF!</definedName>
    <definedName name="_NDI4" localSheetId="4">#REF!</definedName>
    <definedName name="_NDI4">#REF!</definedName>
    <definedName name="_new10" localSheetId="1" hidden="1">{#N/A,#N/A,FALSE,"SMT1";#N/A,#N/A,FALSE,"SMT2";#N/A,#N/A,FALSE,"Summary";#N/A,#N/A,FALSE,"Graphs";#N/A,#N/A,FALSE,"4 Panel"}</definedName>
    <definedName name="_new10" localSheetId="5" hidden="1">{#N/A,#N/A,FALSE,"SMT1";#N/A,#N/A,FALSE,"SMT2";#N/A,#N/A,FALSE,"Summary";#N/A,#N/A,FALSE,"Graphs";#N/A,#N/A,FALSE,"4 Panel"}</definedName>
    <definedName name="_new10" localSheetId="4" hidden="1">{#N/A,#N/A,FALSE,"SMT1";#N/A,#N/A,FALSE,"SMT2";#N/A,#N/A,FALSE,"Summary";#N/A,#N/A,FALSE,"Graphs";#N/A,#N/A,FALSE,"4 Panel"}</definedName>
    <definedName name="_new10" hidden="1">{#N/A,#N/A,FALSE,"SMT1";#N/A,#N/A,FALSE,"SMT2";#N/A,#N/A,FALSE,"Summary";#N/A,#N/A,FALSE,"Graphs";#N/A,#N/A,FALSE,"4 Panel"}</definedName>
    <definedName name="_NEW2">#REF!</definedName>
    <definedName name="_NEW3">#REF!</definedName>
    <definedName name="_NEW4" localSheetId="1" hidden="1">{#N/A,#N/A,FALSE,"Full";#N/A,#N/A,FALSE,"Half";#N/A,#N/A,FALSE,"Op Expenses";#N/A,#N/A,FALSE,"Cap Charge";#N/A,#N/A,FALSE,"Cost C";#N/A,#N/A,FALSE,"PP&amp;E";#N/A,#N/A,FALSE,"R&amp;D"}</definedName>
    <definedName name="_NEW4" localSheetId="5" hidden="1">{#N/A,#N/A,FALSE,"Full";#N/A,#N/A,FALSE,"Half";#N/A,#N/A,FALSE,"Op Expenses";#N/A,#N/A,FALSE,"Cap Charge";#N/A,#N/A,FALSE,"Cost C";#N/A,#N/A,FALSE,"PP&amp;E";#N/A,#N/A,FALSE,"R&amp;D"}</definedName>
    <definedName name="_NEW4" localSheetId="4" hidden="1">{#N/A,#N/A,FALSE,"Full";#N/A,#N/A,FALSE,"Half";#N/A,#N/A,FALSE,"Op Expenses";#N/A,#N/A,FALSE,"Cap Charge";#N/A,#N/A,FALSE,"Cost C";#N/A,#N/A,FALSE,"PP&amp;E";#N/A,#N/A,FALSE,"R&amp;D"}</definedName>
    <definedName name="_NEW4" hidden="1">{#N/A,#N/A,FALSE,"Full";#N/A,#N/A,FALSE,"Half";#N/A,#N/A,FALSE,"Op Expenses";#N/A,#N/A,FALSE,"Cap Charge";#N/A,#N/A,FALSE,"Cost C";#N/A,#N/A,FALSE,"PP&amp;E";#N/A,#N/A,FALSE,"R&amp;D"}</definedName>
    <definedName name="_no1" localSheetId="1" hidden="1">{#N/A,#N/A,FALSE,"SMT1";#N/A,#N/A,FALSE,"SMT2";#N/A,#N/A,FALSE,"Summary";#N/A,#N/A,FALSE,"Graphs";#N/A,#N/A,FALSE,"4 Panel"}</definedName>
    <definedName name="_no1" localSheetId="5" hidden="1">{#N/A,#N/A,FALSE,"SMT1";#N/A,#N/A,FALSE,"SMT2";#N/A,#N/A,FALSE,"Summary";#N/A,#N/A,FALSE,"Graphs";#N/A,#N/A,FALSE,"4 Panel"}</definedName>
    <definedName name="_no1" localSheetId="4" hidden="1">{#N/A,#N/A,FALSE,"SMT1";#N/A,#N/A,FALSE,"SMT2";#N/A,#N/A,FALSE,"Summary";#N/A,#N/A,FALSE,"Graphs";#N/A,#N/A,FALSE,"4 Panel"}</definedName>
    <definedName name="_no1" hidden="1">{#N/A,#N/A,FALSE,"SMT1";#N/A,#N/A,FALSE,"SMT2";#N/A,#N/A,FALSE,"Summary";#N/A,#N/A,FALSE,"Graphs";#N/A,#N/A,FALSE,"4 Panel"}</definedName>
    <definedName name="_no10" localSheetId="1" hidden="1">{#N/A,#N/A,FALSE,"SMT1";#N/A,#N/A,FALSE,"SMT2";#N/A,#N/A,FALSE,"Summary";#N/A,#N/A,FALSE,"Graphs";#N/A,#N/A,FALSE,"4 Panel"}</definedName>
    <definedName name="_no10" localSheetId="5" hidden="1">{#N/A,#N/A,FALSE,"SMT1";#N/A,#N/A,FALSE,"SMT2";#N/A,#N/A,FALSE,"Summary";#N/A,#N/A,FALSE,"Graphs";#N/A,#N/A,FALSE,"4 Panel"}</definedName>
    <definedName name="_no10" localSheetId="4" hidden="1">{#N/A,#N/A,FALSE,"SMT1";#N/A,#N/A,FALSE,"SMT2";#N/A,#N/A,FALSE,"Summary";#N/A,#N/A,FALSE,"Graphs";#N/A,#N/A,FALSE,"4 Panel"}</definedName>
    <definedName name="_no10" hidden="1">{#N/A,#N/A,FALSE,"SMT1";#N/A,#N/A,FALSE,"SMT2";#N/A,#N/A,FALSE,"Summary";#N/A,#N/A,FALSE,"Graphs";#N/A,#N/A,FALSE,"4 Panel"}</definedName>
    <definedName name="_no11" localSheetId="1" hidden="1">{#N/A,#N/A,FALSE,"Full";#N/A,#N/A,FALSE,"Half";#N/A,#N/A,FALSE,"Op Expenses";#N/A,#N/A,FALSE,"Cap Charge";#N/A,#N/A,FALSE,"Cost C";#N/A,#N/A,FALSE,"PP&amp;E";#N/A,#N/A,FALSE,"R&amp;D"}</definedName>
    <definedName name="_no11" localSheetId="5" hidden="1">{#N/A,#N/A,FALSE,"Full";#N/A,#N/A,FALSE,"Half";#N/A,#N/A,FALSE,"Op Expenses";#N/A,#N/A,FALSE,"Cap Charge";#N/A,#N/A,FALSE,"Cost C";#N/A,#N/A,FALSE,"PP&amp;E";#N/A,#N/A,FALSE,"R&amp;D"}</definedName>
    <definedName name="_no11" localSheetId="4" hidden="1">{#N/A,#N/A,FALSE,"Full";#N/A,#N/A,FALSE,"Half";#N/A,#N/A,FALSE,"Op Expenses";#N/A,#N/A,FALSE,"Cap Charge";#N/A,#N/A,FALSE,"Cost C";#N/A,#N/A,FALSE,"PP&amp;E";#N/A,#N/A,FALSE,"R&amp;D"}</definedName>
    <definedName name="_no11" hidden="1">{#N/A,#N/A,FALSE,"Full";#N/A,#N/A,FALSE,"Half";#N/A,#N/A,FALSE,"Op Expenses";#N/A,#N/A,FALSE,"Cap Charge";#N/A,#N/A,FALSE,"Cost C";#N/A,#N/A,FALSE,"PP&amp;E";#N/A,#N/A,FALSE,"R&amp;D"}</definedName>
    <definedName name="_no12" localSheetId="1" hidden="1">{#N/A,#N/A,FALSE,"SMT1";#N/A,#N/A,FALSE,"SMT2";#N/A,#N/A,FALSE,"Summary";#N/A,#N/A,FALSE,"Graphs";#N/A,#N/A,FALSE,"4 Panel"}</definedName>
    <definedName name="_no12" localSheetId="5" hidden="1">{#N/A,#N/A,FALSE,"SMT1";#N/A,#N/A,FALSE,"SMT2";#N/A,#N/A,FALSE,"Summary";#N/A,#N/A,FALSE,"Graphs";#N/A,#N/A,FALSE,"4 Panel"}</definedName>
    <definedName name="_no12" localSheetId="4" hidden="1">{#N/A,#N/A,FALSE,"SMT1";#N/A,#N/A,FALSE,"SMT2";#N/A,#N/A,FALSE,"Summary";#N/A,#N/A,FALSE,"Graphs";#N/A,#N/A,FALSE,"4 Panel"}</definedName>
    <definedName name="_no12" hidden="1">{#N/A,#N/A,FALSE,"SMT1";#N/A,#N/A,FALSE,"SMT2";#N/A,#N/A,FALSE,"Summary";#N/A,#N/A,FALSE,"Graphs";#N/A,#N/A,FALSE,"4 Panel"}</definedName>
    <definedName name="_no13" localSheetId="1" hidden="1">{"EVA",#N/A,FALSE,"SMT2";#N/A,#N/A,FALSE,"Summary";#N/A,#N/A,FALSE,"Graphs";#N/A,#N/A,FALSE,"4 Panel"}</definedName>
    <definedName name="_no13" localSheetId="5" hidden="1">{"EVA",#N/A,FALSE,"SMT2";#N/A,#N/A,FALSE,"Summary";#N/A,#N/A,FALSE,"Graphs";#N/A,#N/A,FALSE,"4 Panel"}</definedName>
    <definedName name="_no13" localSheetId="4" hidden="1">{"EVA",#N/A,FALSE,"SMT2";#N/A,#N/A,FALSE,"Summary";#N/A,#N/A,FALSE,"Graphs";#N/A,#N/A,FALSE,"4 Panel"}</definedName>
    <definedName name="_no13" hidden="1">{"EVA",#N/A,FALSE,"SMT2";#N/A,#N/A,FALSE,"Summary";#N/A,#N/A,FALSE,"Graphs";#N/A,#N/A,FALSE,"4 Panel"}</definedName>
    <definedName name="_no14" localSheetId="1" hidden="1">{#N/A,#N/A,FALSE,"Full";#N/A,#N/A,FALSE,"Half";#N/A,#N/A,FALSE,"Op Expenses";#N/A,#N/A,FALSE,"Cap Charge";#N/A,#N/A,FALSE,"Cost C";#N/A,#N/A,FALSE,"PP&amp;E";#N/A,#N/A,FALSE,"R&amp;D"}</definedName>
    <definedName name="_no14" localSheetId="5" hidden="1">{#N/A,#N/A,FALSE,"Full";#N/A,#N/A,FALSE,"Half";#N/A,#N/A,FALSE,"Op Expenses";#N/A,#N/A,FALSE,"Cap Charge";#N/A,#N/A,FALSE,"Cost C";#N/A,#N/A,FALSE,"PP&amp;E";#N/A,#N/A,FALSE,"R&amp;D"}</definedName>
    <definedName name="_no14" localSheetId="4" hidden="1">{#N/A,#N/A,FALSE,"Full";#N/A,#N/A,FALSE,"Half";#N/A,#N/A,FALSE,"Op Expenses";#N/A,#N/A,FALSE,"Cap Charge";#N/A,#N/A,FALSE,"Cost C";#N/A,#N/A,FALSE,"PP&amp;E";#N/A,#N/A,FALSE,"R&amp;D"}</definedName>
    <definedName name="_no14" hidden="1">{#N/A,#N/A,FALSE,"Full";#N/A,#N/A,FALSE,"Half";#N/A,#N/A,FALSE,"Op Expenses";#N/A,#N/A,FALSE,"Cap Charge";#N/A,#N/A,FALSE,"Cost C";#N/A,#N/A,FALSE,"PP&amp;E";#N/A,#N/A,FALSE,"R&amp;D"}</definedName>
    <definedName name="_no2" localSheetId="1" hidden="1">{"EVA",#N/A,FALSE,"SMT2";#N/A,#N/A,FALSE,"Summary";#N/A,#N/A,FALSE,"Graphs";#N/A,#N/A,FALSE,"4 Panel"}</definedName>
    <definedName name="_no2" localSheetId="5" hidden="1">{"EVA",#N/A,FALSE,"SMT2";#N/A,#N/A,FALSE,"Summary";#N/A,#N/A,FALSE,"Graphs";#N/A,#N/A,FALSE,"4 Panel"}</definedName>
    <definedName name="_no2" localSheetId="4" hidden="1">{"EVA",#N/A,FALSE,"SMT2";#N/A,#N/A,FALSE,"Summary";#N/A,#N/A,FALSE,"Graphs";#N/A,#N/A,FALSE,"4 Panel"}</definedName>
    <definedName name="_no2" hidden="1">{"EVA",#N/A,FALSE,"SMT2";#N/A,#N/A,FALSE,"Summary";#N/A,#N/A,FALSE,"Graphs";#N/A,#N/A,FALSE,"4 Panel"}</definedName>
    <definedName name="_no3" localSheetId="1" hidden="1">{#N/A,#N/A,FALSE,"SMT1";#N/A,#N/A,FALSE,"SMT2";#N/A,#N/A,FALSE,"Summary";#N/A,#N/A,FALSE,"Graphs";#N/A,#N/A,FALSE,"4 Panel"}</definedName>
    <definedName name="_no3" localSheetId="5" hidden="1">{#N/A,#N/A,FALSE,"SMT1";#N/A,#N/A,FALSE,"SMT2";#N/A,#N/A,FALSE,"Summary";#N/A,#N/A,FALSE,"Graphs";#N/A,#N/A,FALSE,"4 Panel"}</definedName>
    <definedName name="_no3" localSheetId="4" hidden="1">{#N/A,#N/A,FALSE,"SMT1";#N/A,#N/A,FALSE,"SMT2";#N/A,#N/A,FALSE,"Summary";#N/A,#N/A,FALSE,"Graphs";#N/A,#N/A,FALSE,"4 Panel"}</definedName>
    <definedName name="_no3" hidden="1">{#N/A,#N/A,FALSE,"SMT1";#N/A,#N/A,FALSE,"SMT2";#N/A,#N/A,FALSE,"Summary";#N/A,#N/A,FALSE,"Graphs";#N/A,#N/A,FALSE,"4 Panel"}</definedName>
    <definedName name="_no4" localSheetId="1" hidden="1">{#N/A,#N/A,FALSE,"SMT1";#N/A,#N/A,FALSE,"SMT2";#N/A,#N/A,FALSE,"Summary";#N/A,#N/A,FALSE,"Graphs";#N/A,#N/A,FALSE,"4 Panel"}</definedName>
    <definedName name="_no4" localSheetId="5" hidden="1">{#N/A,#N/A,FALSE,"SMT1";#N/A,#N/A,FALSE,"SMT2";#N/A,#N/A,FALSE,"Summary";#N/A,#N/A,FALSE,"Graphs";#N/A,#N/A,FALSE,"4 Panel"}</definedName>
    <definedName name="_no4" localSheetId="4" hidden="1">{#N/A,#N/A,FALSE,"SMT1";#N/A,#N/A,FALSE,"SMT2";#N/A,#N/A,FALSE,"Summary";#N/A,#N/A,FALSE,"Graphs";#N/A,#N/A,FALSE,"4 Panel"}</definedName>
    <definedName name="_no4" hidden="1">{#N/A,#N/A,FALSE,"SMT1";#N/A,#N/A,FALSE,"SMT2";#N/A,#N/A,FALSE,"Summary";#N/A,#N/A,FALSE,"Graphs";#N/A,#N/A,FALSE,"4 Panel"}</definedName>
    <definedName name="_no5" localSheetId="1" hidden="1">{#N/A,#N/A,FALSE,"Full";#N/A,#N/A,FALSE,"Half";#N/A,#N/A,FALSE,"Op Expenses";#N/A,#N/A,FALSE,"Cap Charge";#N/A,#N/A,FALSE,"Cost C";#N/A,#N/A,FALSE,"PP&amp;E";#N/A,#N/A,FALSE,"R&amp;D"}</definedName>
    <definedName name="_no5" localSheetId="5" hidden="1">{#N/A,#N/A,FALSE,"Full";#N/A,#N/A,FALSE,"Half";#N/A,#N/A,FALSE,"Op Expenses";#N/A,#N/A,FALSE,"Cap Charge";#N/A,#N/A,FALSE,"Cost C";#N/A,#N/A,FALSE,"PP&amp;E";#N/A,#N/A,FALSE,"R&amp;D"}</definedName>
    <definedName name="_no5" localSheetId="4" hidden="1">{#N/A,#N/A,FALSE,"Full";#N/A,#N/A,FALSE,"Half";#N/A,#N/A,FALSE,"Op Expenses";#N/A,#N/A,FALSE,"Cap Charge";#N/A,#N/A,FALSE,"Cost C";#N/A,#N/A,FALSE,"PP&amp;E";#N/A,#N/A,FALSE,"R&amp;D"}</definedName>
    <definedName name="_no5" hidden="1">{#N/A,#N/A,FALSE,"Full";#N/A,#N/A,FALSE,"Half";#N/A,#N/A,FALSE,"Op Expenses";#N/A,#N/A,FALSE,"Cap Charge";#N/A,#N/A,FALSE,"Cost C";#N/A,#N/A,FALSE,"PP&amp;E";#N/A,#N/A,FALSE,"R&amp;D"}</definedName>
    <definedName name="_no6" localSheetId="1" hidden="1">{"EVA",#N/A,FALSE,"SMT2";#N/A,#N/A,FALSE,"Summary";#N/A,#N/A,FALSE,"Graphs";#N/A,#N/A,FALSE,"4 Panel"}</definedName>
    <definedName name="_no6" localSheetId="5" hidden="1">{"EVA",#N/A,FALSE,"SMT2";#N/A,#N/A,FALSE,"Summary";#N/A,#N/A,FALSE,"Graphs";#N/A,#N/A,FALSE,"4 Panel"}</definedName>
    <definedName name="_no6" localSheetId="4" hidden="1">{"EVA",#N/A,FALSE,"SMT2";#N/A,#N/A,FALSE,"Summary";#N/A,#N/A,FALSE,"Graphs";#N/A,#N/A,FALSE,"4 Panel"}</definedName>
    <definedName name="_no6" hidden="1">{"EVA",#N/A,FALSE,"SMT2";#N/A,#N/A,FALSE,"Summary";#N/A,#N/A,FALSE,"Graphs";#N/A,#N/A,FALSE,"4 Panel"}</definedName>
    <definedName name="_no7" localSheetId="1" hidden="1">{"EVA",#N/A,FALSE,"SMT2";#N/A,#N/A,FALSE,"Summary";#N/A,#N/A,FALSE,"Graphs";#N/A,#N/A,FALSE,"4 Panel"}</definedName>
    <definedName name="_no7" localSheetId="5" hidden="1">{"EVA",#N/A,FALSE,"SMT2";#N/A,#N/A,FALSE,"Summary";#N/A,#N/A,FALSE,"Graphs";#N/A,#N/A,FALSE,"4 Panel"}</definedName>
    <definedName name="_no7" localSheetId="4" hidden="1">{"EVA",#N/A,FALSE,"SMT2";#N/A,#N/A,FALSE,"Summary";#N/A,#N/A,FALSE,"Graphs";#N/A,#N/A,FALSE,"4 Panel"}</definedName>
    <definedName name="_no7" hidden="1">{"EVA",#N/A,FALSE,"SMT2";#N/A,#N/A,FALSE,"Summary";#N/A,#N/A,FALSE,"Graphs";#N/A,#N/A,FALSE,"4 Panel"}</definedName>
    <definedName name="_no8" localSheetId="1" hidden="1">{"EVA",#N/A,FALSE,"SMT2";#N/A,#N/A,FALSE,"Summary";#N/A,#N/A,FALSE,"Graphs";#N/A,#N/A,FALSE,"4 Panel"}</definedName>
    <definedName name="_no8" localSheetId="5" hidden="1">{"EVA",#N/A,FALSE,"SMT2";#N/A,#N/A,FALSE,"Summary";#N/A,#N/A,FALSE,"Graphs";#N/A,#N/A,FALSE,"4 Panel"}</definedName>
    <definedName name="_no8" localSheetId="4" hidden="1">{"EVA",#N/A,FALSE,"SMT2";#N/A,#N/A,FALSE,"Summary";#N/A,#N/A,FALSE,"Graphs";#N/A,#N/A,FALSE,"4 Panel"}</definedName>
    <definedName name="_no8" hidden="1">{"EVA",#N/A,FALSE,"SMT2";#N/A,#N/A,FALSE,"Summary";#N/A,#N/A,FALSE,"Graphs";#N/A,#N/A,FALSE,"4 Panel"}</definedName>
    <definedName name="_no9" localSheetId="1" hidden="1">{"EVA",#N/A,FALSE,"SMT2";#N/A,#N/A,FALSE,"Summary";#N/A,#N/A,FALSE,"Graphs";#N/A,#N/A,FALSE,"4 Panel"}</definedName>
    <definedName name="_no9" localSheetId="5" hidden="1">{"EVA",#N/A,FALSE,"SMT2";#N/A,#N/A,FALSE,"Summary";#N/A,#N/A,FALSE,"Graphs";#N/A,#N/A,FALSE,"4 Panel"}</definedName>
    <definedName name="_no9" localSheetId="4" hidden="1">{"EVA",#N/A,FALSE,"SMT2";#N/A,#N/A,FALSE,"Summary";#N/A,#N/A,FALSE,"Graphs";#N/A,#N/A,FALSE,"4 Panel"}</definedName>
    <definedName name="_no9" hidden="1">{"EVA",#N/A,FALSE,"SMT2";#N/A,#N/A,FALSE,"Summary";#N/A,#N/A,FALSE,"Graphs";#N/A,#N/A,FALSE,"4 Panel"}</definedName>
    <definedName name="_Order1" hidden="1">255</definedName>
    <definedName name="_Order2" hidden="1">0</definedName>
    <definedName name="_r" localSheetId="1" hidden="1">{#N/A,#N/A,FALSE,"Full";#N/A,#N/A,FALSE,"Half";#N/A,#N/A,FALSE,"Op Expenses";#N/A,#N/A,FALSE,"Cap Charge";#N/A,#N/A,FALSE,"Cost C";#N/A,#N/A,FALSE,"PP&amp;E";#N/A,#N/A,FALSE,"R&amp;D"}</definedName>
    <definedName name="_r" localSheetId="5" hidden="1">{#N/A,#N/A,FALSE,"Full";#N/A,#N/A,FALSE,"Half";#N/A,#N/A,FALSE,"Op Expenses";#N/A,#N/A,FALSE,"Cap Charge";#N/A,#N/A,FALSE,"Cost C";#N/A,#N/A,FALSE,"PP&amp;E";#N/A,#N/A,FALSE,"R&amp;D"}</definedName>
    <definedName name="_r" localSheetId="4" hidden="1">{#N/A,#N/A,FALSE,"Full";#N/A,#N/A,FALSE,"Half";#N/A,#N/A,FALSE,"Op Expenses";#N/A,#N/A,FALSE,"Cap Charge";#N/A,#N/A,FALSE,"Cost C";#N/A,#N/A,FALSE,"PP&amp;E";#N/A,#N/A,FALSE,"R&amp;D"}</definedName>
    <definedName name="_r" hidden="1">{#N/A,#N/A,FALSE,"Full";#N/A,#N/A,FALSE,"Half";#N/A,#N/A,FALSE,"Op Expenses";#N/A,#N/A,FALSE,"Cap Charge";#N/A,#N/A,FALSE,"Cost C";#N/A,#N/A,FALSE,"PP&amp;E";#N/A,#N/A,FALSE,"R&amp;D"}</definedName>
    <definedName name="_Regression_Out" hidden="1">#REF!</definedName>
    <definedName name="_Sort" hidden="1">#REF!</definedName>
    <definedName name="_TRM98" localSheetId="4">#REF!</definedName>
    <definedName name="_TRM98">#REF!</definedName>
    <definedName name="_VEX1" localSheetId="1" hidden="1">{#N/A,#N/A,FALSE,"Costos Contables CIB A 12 1994";#N/A,#N/A,FALSE,"Cuadre Contab. y C. OP"}</definedName>
    <definedName name="_VEX1" localSheetId="5" hidden="1">{#N/A,#N/A,FALSE,"Costos Contables CIB A 12 1994";#N/A,#N/A,FALSE,"Cuadre Contab. y C. OP"}</definedName>
    <definedName name="_VEX1" localSheetId="4" hidden="1">{#N/A,#N/A,FALSE,"Costos Contables CIB A 12 1994";#N/A,#N/A,FALSE,"Cuadre Contab. y C. OP"}</definedName>
    <definedName name="_VEX1" hidden="1">{#N/A,#N/A,FALSE,"Costos Contables CIB A 12 1994";#N/A,#N/A,FALSE,"Cuadre Contab. y C. OP"}</definedName>
    <definedName name="_XDI2" localSheetId="4">#REF!</definedName>
    <definedName name="_XDI2">#REF!</definedName>
    <definedName name="_XDI3" localSheetId="4">#REF!</definedName>
    <definedName name="_XDI3">#REF!</definedName>
    <definedName name="_XDI4" localSheetId="4">#REF!</definedName>
    <definedName name="_XDI4">#REF!</definedName>
    <definedName name="a" localSheetId="1" hidden="1">{#N/A,#N/A,FALSE,"Costos Productos 6A";#N/A,#N/A,FALSE,"Costo Unitario Total H-94-12"}</definedName>
    <definedName name="a" localSheetId="5" hidden="1">{#N/A,#N/A,FALSE,"Costos Productos 6A";#N/A,#N/A,FALSE,"Costo Unitario Total H-94-12"}</definedName>
    <definedName name="a" localSheetId="4" hidden="1">{#N/A,#N/A,FALSE,"Costos Productos 6A";#N/A,#N/A,FALSE,"Costo Unitario Total H-94-12"}</definedName>
    <definedName name="a" hidden="1">{#N/A,#N/A,FALSE,"Costos Productos 6A";#N/A,#N/A,FALSE,"Costo Unitario Total H-94-12"}</definedName>
    <definedName name="A_impresión_IM" localSheetId="4">#REF!</definedName>
    <definedName name="A_impresión_IM">#REF!</definedName>
    <definedName name="a6d" localSheetId="1" hidden="1">{#N/A,#N/A,FALSE,"DITCAR";#N/A,#N/A,FALSE,"a1";#N/A,#N/A,FALSE,"a2";#N/A,#N/A,FALSE,"a3";#N/A,#N/A,FALSE,"a4";#N/A,#N/A,FALSE,"a4a";#N/A,#N/A,FALSE,"a4B";#N/A,#N/A,FALSE,"a4C";#N/A,#N/A,FALSE,"A5a ";#N/A,#N/A,FALSE,"A5b";#N/A,#N/A,FALSE,"A6A";#N/A,#N/A,FALSE,"A6B";#N/A,#N/A,FALSE,"A6C";#N/A,#N/A,FALSE,"04PG12NB"}</definedName>
    <definedName name="a6d" localSheetId="5" hidden="1">{#N/A,#N/A,FALSE,"DITCAR";#N/A,#N/A,FALSE,"a1";#N/A,#N/A,FALSE,"a2";#N/A,#N/A,FALSE,"a3";#N/A,#N/A,FALSE,"a4";#N/A,#N/A,FALSE,"a4a";#N/A,#N/A,FALSE,"a4B";#N/A,#N/A,FALSE,"a4C";#N/A,#N/A,FALSE,"A5a ";#N/A,#N/A,FALSE,"A5b";#N/A,#N/A,FALSE,"A6A";#N/A,#N/A,FALSE,"A6B";#N/A,#N/A,FALSE,"A6C";#N/A,#N/A,FALSE,"04PG12NB"}</definedName>
    <definedName name="a6d" localSheetId="4" hidden="1">{#N/A,#N/A,FALSE,"DITCAR";#N/A,#N/A,FALSE,"a1";#N/A,#N/A,FALSE,"a2";#N/A,#N/A,FALSE,"a3";#N/A,#N/A,FALSE,"a4";#N/A,#N/A,FALSE,"a4a";#N/A,#N/A,FALSE,"a4B";#N/A,#N/A,FALSE,"a4C";#N/A,#N/A,FALSE,"A5a ";#N/A,#N/A,FALSE,"A5b";#N/A,#N/A,FALSE,"A6A";#N/A,#N/A,FALSE,"A6B";#N/A,#N/A,FALSE,"A6C";#N/A,#N/A,FALSE,"04PG12NB"}</definedName>
    <definedName name="a6d" hidden="1">{#N/A,#N/A,FALSE,"DITCAR";#N/A,#N/A,FALSE,"a1";#N/A,#N/A,FALSE,"a2";#N/A,#N/A,FALSE,"a3";#N/A,#N/A,FALSE,"a4";#N/A,#N/A,FALSE,"a4a";#N/A,#N/A,FALSE,"a4B";#N/A,#N/A,FALSE,"a4C";#N/A,#N/A,FALSE,"A5a ";#N/A,#N/A,FALSE,"A5b";#N/A,#N/A,FALSE,"A6A";#N/A,#N/A,FALSE,"A6B";#N/A,#N/A,FALSE,"A6C";#N/A,#N/A,FALSE,"04PG12NB"}</definedName>
    <definedName name="AA" hidden="1">#REF!</definedName>
    <definedName name="aaa" localSheetId="1" hidden="1">{#N/A,#N/A,FALSE,"Costos Productos 6A";#N/A,#N/A,FALSE,"Costo Unitario Total H-94-12"}</definedName>
    <definedName name="aaa" localSheetId="5" hidden="1">{#N/A,#N/A,FALSE,"Costos Productos 6A";#N/A,#N/A,FALSE,"Costo Unitario Total H-94-12"}</definedName>
    <definedName name="aaa" localSheetId="4" hidden="1">{#N/A,#N/A,FALSE,"Costos Productos 6A";#N/A,#N/A,FALSE,"Costo Unitario Total H-94-12"}</definedName>
    <definedName name="aaa" hidden="1">{#N/A,#N/A,FALSE,"Costos Productos 6A";#N/A,#N/A,FALSE,"Costo Unitario Total H-94-12"}</definedName>
    <definedName name="AAAA" localSheetId="1">#N/A</definedName>
    <definedName name="AAAA" localSheetId="5">#N/A</definedName>
    <definedName name="AAAA" localSheetId="4">'MATRIZ RAM VALORACIÓN'!AAAA</definedName>
    <definedName name="AAAA">'Listas Desplegables'!AAAA</definedName>
    <definedName name="AARB_" localSheetId="4">#REF!</definedName>
    <definedName name="AARB_">#REF!</definedName>
    <definedName name="abr" hidden="1">#REF!</definedName>
    <definedName name="ACEB_" localSheetId="4">#REF!</definedName>
    <definedName name="ACEB_">#REF!</definedName>
    <definedName name="ACEEP" localSheetId="4">#REF!</definedName>
    <definedName name="ACEEP">#REF!</definedName>
    <definedName name="ACETATOS">#REF!</definedName>
    <definedName name="ACPA_" localSheetId="4">#REF!</definedName>
    <definedName name="ACPA_">#REF!</definedName>
    <definedName name="ACPB_" localSheetId="4">#REF!</definedName>
    <definedName name="ACPB_">#REF!</definedName>
    <definedName name="ACPBAS_" localSheetId="4">#REF!</definedName>
    <definedName name="ACPBAS_">#REF!</definedName>
    <definedName name="ACT">#REF!</definedName>
    <definedName name="AcumularBalance" localSheetId="3">#REF!</definedName>
    <definedName name="AcumularBalance">#REF!</definedName>
    <definedName name="ADI" localSheetId="4">#REF!</definedName>
    <definedName name="ADI">#REF!</definedName>
    <definedName name="ago" localSheetId="4">#REF!</definedName>
    <definedName name="ago">#REF!</definedName>
    <definedName name="Ajusteinf" localSheetId="1" hidden="1">{#N/A,#N/A,FALSE,"Costos Productos 6A";#N/A,#N/A,FALSE,"Costo Unitario Total H-94-12"}</definedName>
    <definedName name="Ajusteinf" localSheetId="5" hidden="1">{#N/A,#N/A,FALSE,"Costos Productos 6A";#N/A,#N/A,FALSE,"Costo Unitario Total H-94-12"}</definedName>
    <definedName name="Ajusteinf" localSheetId="4" hidden="1">{#N/A,#N/A,FALSE,"Costos Productos 6A";#N/A,#N/A,FALSE,"Costo Unitario Total H-94-12"}</definedName>
    <definedName name="Ajusteinf" hidden="1">{#N/A,#N/A,FALSE,"Costos Productos 6A";#N/A,#N/A,FALSE,"Costo Unitario Total H-94-12"}</definedName>
    <definedName name="AJUSTPTO" localSheetId="1" hidden="1">{#N/A,#N/A,FALSE,"Costos Productos 6A";#N/A,#N/A,FALSE,"Costo Unitario Total H-94-12"}</definedName>
    <definedName name="AJUSTPTO" localSheetId="5" hidden="1">{#N/A,#N/A,FALSE,"Costos Productos 6A";#N/A,#N/A,FALSE,"Costo Unitario Total H-94-12"}</definedName>
    <definedName name="AJUSTPTO" localSheetId="4" hidden="1">{#N/A,#N/A,FALSE,"Costos Productos 6A";#N/A,#N/A,FALSE,"Costo Unitario Total H-94-12"}</definedName>
    <definedName name="AJUSTPTO" hidden="1">{#N/A,#N/A,FALSE,"Costos Productos 6A";#N/A,#N/A,FALSE,"Costo Unitario Total H-94-12"}</definedName>
    <definedName name="ALBAN" localSheetId="4">#REF!</definedName>
    <definedName name="ALBAN">#REF!</definedName>
    <definedName name="ALBAN1" localSheetId="4">#REF!</definedName>
    <definedName name="ALBAN1">#REF!</definedName>
    <definedName name="ALBANXCIENTO" localSheetId="4">#REF!</definedName>
    <definedName name="ALBANXCIENTO">#REF!</definedName>
    <definedName name="ALCABS_" localSheetId="4">#REF!</definedName>
    <definedName name="ALCABS_">#REF!</definedName>
    <definedName name="ALCEP" localSheetId="4">#REF!</definedName>
    <definedName name="ALCEP">#REF!</definedName>
    <definedName name="anex7" localSheetId="4">#REF!</definedName>
    <definedName name="anex7">#REF!</definedName>
    <definedName name="anex8" localSheetId="4">#REF!</definedName>
    <definedName name="anex8">#REF!</definedName>
    <definedName name="ANEXO1" localSheetId="1" hidden="1">{#N/A,#N/A,FALSE,"Costos Contables CIB A 12 1994";#N/A,#N/A,FALSE,"Cuadre Contab. y C. OP"}</definedName>
    <definedName name="ANEXO1" localSheetId="5" hidden="1">{#N/A,#N/A,FALSE,"Costos Contables CIB A 12 1994";#N/A,#N/A,FALSE,"Cuadre Contab. y C. OP"}</definedName>
    <definedName name="ANEXO1" localSheetId="4" hidden="1">{#N/A,#N/A,FALSE,"Costos Contables CIB A 12 1994";#N/A,#N/A,FALSE,"Cuadre Contab. y C. OP"}</definedName>
    <definedName name="ANEXO1" hidden="1">{#N/A,#N/A,FALSE,"Costos Contables CIB A 12 1994";#N/A,#N/A,FALSE,"Cuadre Contab. y C. OP"}</definedName>
    <definedName name="anexo10" localSheetId="4">#REF!</definedName>
    <definedName name="anexo10">#REF!</definedName>
    <definedName name="anexo11" localSheetId="4">#REF!</definedName>
    <definedName name="anexo11">#REF!</definedName>
    <definedName name="anexo12" localSheetId="4">#REF!</definedName>
    <definedName name="anexo12">#REF!</definedName>
    <definedName name="anexo13" localSheetId="4">#REF!</definedName>
    <definedName name="anexo13">#REF!</definedName>
    <definedName name="anexo14" localSheetId="4">#REF!</definedName>
    <definedName name="anexo14">#REF!</definedName>
    <definedName name="anexo15" localSheetId="4">#REF!</definedName>
    <definedName name="anexo15">#REF!</definedName>
    <definedName name="anexo2" localSheetId="4">#REF!</definedName>
    <definedName name="anexo2">#REF!</definedName>
    <definedName name="anexo3" localSheetId="4">#REF!</definedName>
    <definedName name="anexo3">#REF!</definedName>
    <definedName name="anexo4" localSheetId="4">#REF!</definedName>
    <definedName name="anexo4">#REF!</definedName>
    <definedName name="anexo5" localSheetId="4">#REF!</definedName>
    <definedName name="anexo5">#REF!</definedName>
    <definedName name="anexo6" localSheetId="4">#REF!</definedName>
    <definedName name="anexo6">#REF!</definedName>
    <definedName name="anexo7" localSheetId="4">#REF!</definedName>
    <definedName name="anexo7">#REF!</definedName>
    <definedName name="anexo8" localSheetId="4">#REF!</definedName>
    <definedName name="anexo8">#REF!</definedName>
    <definedName name="anexo9" localSheetId="4">#REF!</definedName>
    <definedName name="anexo9">#REF!</definedName>
    <definedName name="Angela" localSheetId="4">#REF!</definedName>
    <definedName name="Angela">#REF!</definedName>
    <definedName name="APIAY">#REF!</definedName>
    <definedName name="APIAY_">#REF!</definedName>
    <definedName name="ÁREA" localSheetId="4">#REF!</definedName>
    <definedName name="ÁREA">#REF!</definedName>
    <definedName name="_xlnm.Print_Area" localSheetId="3">'Matriz Integral de Riesgo'!$A$1:$AS$615</definedName>
    <definedName name="área1" localSheetId="4">#REF!</definedName>
    <definedName name="área1">#REF!</definedName>
    <definedName name="ARM_" localSheetId="4">#REF!</definedName>
    <definedName name="ARM_">#REF!</definedName>
    <definedName name="AS2DocOpenMode" hidden="1">"AS2DocumentEdit"</definedName>
    <definedName name="ASESORÍA" localSheetId="4">#REF!</definedName>
    <definedName name="ASESORÍA">#REF!</definedName>
    <definedName name="ASESORÍA1" localSheetId="4">#REF!</definedName>
    <definedName name="ASESORÍA1">#REF!</definedName>
    <definedName name="ASFA_" localSheetId="4">#REF!</definedName>
    <definedName name="ASFA_">#REF!</definedName>
    <definedName name="ASFB_" localSheetId="4">#REF!</definedName>
    <definedName name="ASFB_">#REF!</definedName>
    <definedName name="AVAN" localSheetId="4">#REF!</definedName>
    <definedName name="AVAN">#REF!</definedName>
    <definedName name="AVGA_" localSheetId="4">#REF!</definedName>
    <definedName name="AVGA_">#REF!</definedName>
    <definedName name="AvgCflow">#REF!</definedName>
    <definedName name="AYACUCHO">#REF!</definedName>
    <definedName name="AYACUCHO_COVEÑAS">#REF!</definedName>
    <definedName name="b" localSheetId="1">#N/A</definedName>
    <definedName name="b" localSheetId="5">#N/A</definedName>
    <definedName name="b" localSheetId="4">'MATRIZ RAM VALORACIÓN'!b</definedName>
    <definedName name="b">'Listas Desplegables'!b</definedName>
    <definedName name="BALCRUDO" localSheetId="4">#REF!</definedName>
    <definedName name="BALCRUDO">#REF!</definedName>
    <definedName name="BANADIA">#REF!</definedName>
    <definedName name="base">1</definedName>
    <definedName name="_xlnm.Database">#REF!</definedName>
    <definedName name="begavg" localSheetId="1">IF(averagecheck,2,1)</definedName>
    <definedName name="begavg" localSheetId="5">IF(averagecheck,2,1)</definedName>
    <definedName name="begavg" localSheetId="3">IF(averagecheck,2,1)</definedName>
    <definedName name="begavg" localSheetId="4">IF(averagecheck,2,1)</definedName>
    <definedName name="begavg">IF(averagecheck,2,1)</definedName>
    <definedName name="begavgatl" localSheetId="1">IF(averagecheck,2,1)</definedName>
    <definedName name="begavgatl" localSheetId="5">IF(averagecheck,2,1)</definedName>
    <definedName name="begavgatl" localSheetId="3">IF(averagecheck,2,1)</definedName>
    <definedName name="begavgatl" localSheetId="4">IF(averagecheck,2,1)</definedName>
    <definedName name="begavgatl">IF(averagecheck,2,1)</definedName>
    <definedName name="BEIA_" localSheetId="5">#REF!</definedName>
    <definedName name="BEIA_" localSheetId="4">#REF!</definedName>
    <definedName name="BEIA_">#REF!</definedName>
    <definedName name="BEN_" localSheetId="4">#REF!</definedName>
    <definedName name="BEN_">#REF!</definedName>
    <definedName name="BENE_" localSheetId="4">#REF!</definedName>
    <definedName name="BENE_">#REF!</definedName>
    <definedName name="ber" localSheetId="4">#REF!</definedName>
    <definedName name="ber">#REF!</definedName>
    <definedName name="BMC_" localSheetId="4">#REF!</definedName>
    <definedName name="BMC_">#REF!</definedName>
    <definedName name="BNP_" localSheetId="4">#REF!</definedName>
    <definedName name="BNP_">#REF!</definedName>
    <definedName name="BPDC" localSheetId="4">#REF!</definedName>
    <definedName name="BPDC">#REF!</definedName>
    <definedName name="BPP_" localSheetId="4">#REF!</definedName>
    <definedName name="BPP_">#REF!</definedName>
    <definedName name="BRD">#REF!</definedName>
    <definedName name="BUEEP" localSheetId="4">#REF!</definedName>
    <definedName name="BUEEP">#REF!</definedName>
    <definedName name="CA" hidden="1">#REF!</definedName>
    <definedName name="CABCELAR" localSheetId="1" hidden="1">{#N/A,#N/A,FALSE,"Costos Productos 6A";#N/A,#N/A,FALSE,"Costo Unitario Total H-94-12"}</definedName>
    <definedName name="CABCELAR" localSheetId="5" hidden="1">{#N/A,#N/A,FALSE,"Costos Productos 6A";#N/A,#N/A,FALSE,"Costo Unitario Total H-94-12"}</definedName>
    <definedName name="CABCELAR" localSheetId="4" hidden="1">{#N/A,#N/A,FALSE,"Costos Productos 6A";#N/A,#N/A,FALSE,"Costo Unitario Total H-94-12"}</definedName>
    <definedName name="CABCELAR" hidden="1">{#N/A,#N/A,FALSE,"Costos Productos 6A";#N/A,#N/A,FALSE,"Costo Unitario Total H-94-12"}</definedName>
    <definedName name="CALCANN3">#REF!</definedName>
    <definedName name="CALIDAD3" localSheetId="1" hidden="1">{#N/A,#N/A,FALSE,"Costos Productos 6A";#N/A,#N/A,FALSE,"Costo Unitario Total H-94-12"}</definedName>
    <definedName name="CALIDAD3" localSheetId="5" hidden="1">{#N/A,#N/A,FALSE,"Costos Productos 6A";#N/A,#N/A,FALSE,"Costo Unitario Total H-94-12"}</definedName>
    <definedName name="CALIDAD3" localSheetId="4" hidden="1">{#N/A,#N/A,FALSE,"Costos Productos 6A";#N/A,#N/A,FALSE,"Costo Unitario Total H-94-12"}</definedName>
    <definedName name="CALIDAD3" hidden="1">{#N/A,#N/A,FALSE,"Costos Productos 6A";#N/A,#N/A,FALSE,"Costo Unitario Total H-94-12"}</definedName>
    <definedName name="CAÑOLIM_COVEÑAS">#REF!</definedName>
    <definedName name="CAÑOLIMON">#REF!</definedName>
    <definedName name="CapOpCost">#REF!</definedName>
    <definedName name="CapOpCostHi">#REF!</definedName>
    <definedName name="Cargar_Automaticamente" localSheetId="3">#REF!</definedName>
    <definedName name="Cargar_Automaticamente">#REF!</definedName>
    <definedName name="CBWorkbookPriority" hidden="1">-1385358669</definedName>
    <definedName name="CCNASO_">#REF!</definedName>
    <definedName name="CCNCON">#REF!</definedName>
    <definedName name="CCNCON_">#REF!</definedName>
    <definedName name="CCNLDI">#REF!</definedName>
    <definedName name="CCNLSU">#REF!</definedName>
    <definedName name="CCX_" localSheetId="4">#REF!</definedName>
    <definedName name="CCX_">#REF!</definedName>
    <definedName name="CCXE_" localSheetId="4">#REF!</definedName>
    <definedName name="CCXE_">#REF!</definedName>
    <definedName name="CDNIP" localSheetId="4">#REF!</definedName>
    <definedName name="CDNIP">#REF!</definedName>
    <definedName name="CESAR" localSheetId="1" hidden="1">{#N/A,#N/A,FALSE,"Costos Productos 6A";#N/A,#N/A,FALSE,"Costo Unitario Total H-94-12"}</definedName>
    <definedName name="CESAR" localSheetId="5" hidden="1">{#N/A,#N/A,FALSE,"Costos Productos 6A";#N/A,#N/A,FALSE,"Costo Unitario Total H-94-12"}</definedName>
    <definedName name="CESAR" localSheetId="4" hidden="1">{#N/A,#N/A,FALSE,"Costos Productos 6A";#N/A,#N/A,FALSE,"Costo Unitario Total H-94-12"}</definedName>
    <definedName name="CESAR" hidden="1">{#N/A,#N/A,FALSE,"Costos Productos 6A";#N/A,#N/A,FALSE,"Costo Unitario Total H-94-12"}</definedName>
    <definedName name="CHACA" hidden="1">#REF!</definedName>
    <definedName name="CLE_" localSheetId="4">#REF!</definedName>
    <definedName name="CLE_">#REF!</definedName>
    <definedName name="COEB_" localSheetId="4">#REF!</definedName>
    <definedName name="COEB_">#REF!</definedName>
    <definedName name="COK_" localSheetId="4">#REF!</definedName>
    <definedName name="COK_">#REF!</definedName>
    <definedName name="colcibpql_">#REF!</definedName>
    <definedName name="colcibpqs_">#REF!</definedName>
    <definedName name="COLUSGARO_" localSheetId="4">#REF!</definedName>
    <definedName name="COLUSGARO_">#REF!</definedName>
    <definedName name="Company">#REF!</definedName>
    <definedName name="CONSOLIDADO" localSheetId="4">#REF!</definedName>
    <definedName name="CONSOLIDADO">#REF!</definedName>
    <definedName name="CONSOLIDADO1" localSheetId="4">#REF!</definedName>
    <definedName name="CONSOLIDADO1">#REF!</definedName>
    <definedName name="consulta_mes" localSheetId="1">#N/A</definedName>
    <definedName name="consulta_mes" localSheetId="5">#N/A</definedName>
    <definedName name="consulta_mes" localSheetId="4">'MATRIZ RAM VALORACIÓN'!consulta_mes</definedName>
    <definedName name="consulta_mes">'Listas Desplegables'!consulta_mes</definedName>
    <definedName name="CONT" localSheetId="1" hidden="1">{#N/A,#N/A,FALSE,"VOL695";#N/A,#N/A,FALSE,"anexo1";#N/A,#N/A,FALSE,"anexo2";#N/A,#N/A,FALSE,"anexo3";#N/A,#N/A,FALSE,"anexo4";#N/A,#N/A,FALSE,"anexo5a";#N/A,#N/A,FALSE,"anexo5b";#N/A,#N/A,FALSE,"anexo6a";#N/A,#N/A,FALSE,"anexo6a";#N/A,#N/A,FALSE,"anexo6c";#N/A,#N/A,FALSE,"anexo7a";#N/A,#N/A,FALSE,"anexo7b";#N/A,#N/A,FALSE,"anexo7c"}</definedName>
    <definedName name="CONT" localSheetId="5" hidden="1">{#N/A,#N/A,FALSE,"VOL695";#N/A,#N/A,FALSE,"anexo1";#N/A,#N/A,FALSE,"anexo2";#N/A,#N/A,FALSE,"anexo3";#N/A,#N/A,FALSE,"anexo4";#N/A,#N/A,FALSE,"anexo5a";#N/A,#N/A,FALSE,"anexo5b";#N/A,#N/A,FALSE,"anexo6a";#N/A,#N/A,FALSE,"anexo6a";#N/A,#N/A,FALSE,"anexo6c";#N/A,#N/A,FALSE,"anexo7a";#N/A,#N/A,FALSE,"anexo7b";#N/A,#N/A,FALSE,"anexo7c"}</definedName>
    <definedName name="CONT" localSheetId="4" hidden="1">{#N/A,#N/A,FALSE,"VOL695";#N/A,#N/A,FALSE,"anexo1";#N/A,#N/A,FALSE,"anexo2";#N/A,#N/A,FALSE,"anexo3";#N/A,#N/A,FALSE,"anexo4";#N/A,#N/A,FALSE,"anexo5a";#N/A,#N/A,FALSE,"anexo5b";#N/A,#N/A,FALSE,"anexo6a";#N/A,#N/A,FALSE,"anexo6a";#N/A,#N/A,FALSE,"anexo6c";#N/A,#N/A,FALSE,"anexo7a";#N/A,#N/A,FALSE,"anexo7b";#N/A,#N/A,FALSE,"anexo7c"}</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localSheetId="1" hidden="1">{#N/A,#N/A,FALSE,"CIBHA05A";#N/A,#N/A,FALSE,"CIBHA05B"}</definedName>
    <definedName name="CONTABLE" localSheetId="5" hidden="1">{#N/A,#N/A,FALSE,"CIBHA05A";#N/A,#N/A,FALSE,"CIBHA05B"}</definedName>
    <definedName name="CONTABLE" localSheetId="4" hidden="1">{#N/A,#N/A,FALSE,"CIBHA05A";#N/A,#N/A,FALSE,"CIBHA05B"}</definedName>
    <definedName name="CONTABLE" hidden="1">{#N/A,#N/A,FALSE,"CIBHA05A";#N/A,#N/A,FALSE,"CIBHA05B"}</definedName>
    <definedName name="CONTABLES" localSheetId="1" hidden="1">{#N/A,#N/A,FALSE,"Costos Productos 6A";#N/A,#N/A,FALSE,"Costo Unitario Total H-94-12"}</definedName>
    <definedName name="CONTABLES" localSheetId="5" hidden="1">{#N/A,#N/A,FALSE,"Costos Productos 6A";#N/A,#N/A,FALSE,"Costo Unitario Total H-94-12"}</definedName>
    <definedName name="CONTABLES" localSheetId="4" hidden="1">{#N/A,#N/A,FALSE,"Costos Productos 6A";#N/A,#N/A,FALSE,"Costo Unitario Total H-94-12"}</definedName>
    <definedName name="CONTABLES" hidden="1">{#N/A,#N/A,FALSE,"Costos Productos 6A";#N/A,#N/A,FALSE,"Costo Unitario Total H-94-12"}</definedName>
    <definedName name="COPA_" localSheetId="4">#REF!</definedName>
    <definedName name="COPA_">#REF!</definedName>
    <definedName name="cost04" localSheetId="1" hidden="1">{#N/A,#N/A,FALSE,"Costos Productos 6A";#N/A,#N/A,FALSE,"Costo Unitario Total H-94-12"}</definedName>
    <definedName name="cost04" localSheetId="5" hidden="1">{#N/A,#N/A,FALSE,"Costos Productos 6A";#N/A,#N/A,FALSE,"Costo Unitario Total H-94-12"}</definedName>
    <definedName name="cost04" localSheetId="4" hidden="1">{#N/A,#N/A,FALSE,"Costos Productos 6A";#N/A,#N/A,FALSE,"Costo Unitario Total H-94-12"}</definedName>
    <definedName name="cost04" hidden="1">{#N/A,#N/A,FALSE,"Costos Productos 6A";#N/A,#N/A,FALSE,"Costo Unitario Total H-94-12"}</definedName>
    <definedName name="COSTCONTAB" localSheetId="1" hidden="1">{#N/A,#N/A,FALSE,"Costos Productos 6A";#N/A,#N/A,FALSE,"Costo Unitario Total H-94-12"}</definedName>
    <definedName name="COSTCONTAB" localSheetId="5" hidden="1">{#N/A,#N/A,FALSE,"Costos Productos 6A";#N/A,#N/A,FALSE,"Costo Unitario Total H-94-12"}</definedName>
    <definedName name="COSTCONTAB" localSheetId="4" hidden="1">{#N/A,#N/A,FALSE,"Costos Productos 6A";#N/A,#N/A,FALSE,"Costo Unitario Total H-94-12"}</definedName>
    <definedName name="COSTCONTAB" hidden="1">{#N/A,#N/A,FALSE,"Costos Productos 6A";#N/A,#N/A,FALSE,"Costo Unitario Total H-94-12"}</definedName>
    <definedName name="CostEsc">#REF!</definedName>
    <definedName name="costivos" localSheetId="1" hidden="1">{#N/A,#N/A,FALSE,"Costos Productos 6A";#N/A,#N/A,FALSE,"Costo Unitario Total H-94-12"}</definedName>
    <definedName name="costivos" localSheetId="5" hidden="1">{#N/A,#N/A,FALSE,"Costos Productos 6A";#N/A,#N/A,FALSE,"Costo Unitario Total H-94-12"}</definedName>
    <definedName name="costivos" localSheetId="4" hidden="1">{#N/A,#N/A,FALSE,"Costos Productos 6A";#N/A,#N/A,FALSE,"Costo Unitario Total H-94-12"}</definedName>
    <definedName name="costivos" hidden="1">{#N/A,#N/A,FALSE,"Costos Productos 6A";#N/A,#N/A,FALSE,"Costo Unitario Total H-94-12"}</definedName>
    <definedName name="costoperativos" localSheetId="1" hidden="1">{#N/A,#N/A,FALSE,"Costos Productos 6A";#N/A,#N/A,FALSE,"Costo Unitario Total H-94-12"}</definedName>
    <definedName name="costoperativos" localSheetId="5" hidden="1">{#N/A,#N/A,FALSE,"Costos Productos 6A";#N/A,#N/A,FALSE,"Costo Unitario Total H-94-12"}</definedName>
    <definedName name="costoperativos" localSheetId="4" hidden="1">{#N/A,#N/A,FALSE,"Costos Productos 6A";#N/A,#N/A,FALSE,"Costo Unitario Total H-94-12"}</definedName>
    <definedName name="costoperativos" hidden="1">{#N/A,#N/A,FALSE,"Costos Productos 6A";#N/A,#N/A,FALSE,"Costo Unitario Total H-94-12"}</definedName>
    <definedName name="costos" localSheetId="1" hidden="1">{#N/A,#N/A,FALSE,"VOL695";#N/A,#N/A,FALSE,"anexo1";#N/A,#N/A,FALSE,"anexo2";#N/A,#N/A,FALSE,"anexo3";#N/A,#N/A,FALSE,"anexo4";#N/A,#N/A,FALSE,"anexo5a";#N/A,#N/A,FALSE,"anexo5b";#N/A,#N/A,FALSE,"anexo6a";#N/A,#N/A,FALSE,"anexo6a";#N/A,#N/A,FALSE,"anexo6c";#N/A,#N/A,FALSE,"anexo7a";#N/A,#N/A,FALSE,"anexo7b";#N/A,#N/A,FALSE,"anexo7c"}</definedName>
    <definedName name="costos" localSheetId="5" hidden="1">{#N/A,#N/A,FALSE,"VOL695";#N/A,#N/A,FALSE,"anexo1";#N/A,#N/A,FALSE,"anexo2";#N/A,#N/A,FALSE,"anexo3";#N/A,#N/A,FALSE,"anexo4";#N/A,#N/A,FALSE,"anexo5a";#N/A,#N/A,FALSE,"anexo5b";#N/A,#N/A,FALSE,"anexo6a";#N/A,#N/A,FALSE,"anexo6a";#N/A,#N/A,FALSE,"anexo6c";#N/A,#N/A,FALSE,"anexo7a";#N/A,#N/A,FALSE,"anexo7b";#N/A,#N/A,FALSE,"anexo7c"}</definedName>
    <definedName name="costos" localSheetId="4" hidden="1">{#N/A,#N/A,FALSE,"VOL695";#N/A,#N/A,FALSE,"anexo1";#N/A,#N/A,FALSE,"anexo2";#N/A,#N/A,FALSE,"anexo3";#N/A,#N/A,FALSE,"anexo4";#N/A,#N/A,FALSE,"anexo5a";#N/A,#N/A,FALSE,"anexo5b";#N/A,#N/A,FALSE,"anexo6a";#N/A,#N/A,FALSE,"anexo6a";#N/A,#N/A,FALSE,"anexo6c";#N/A,#N/A,FALSE,"anexo7a";#N/A,#N/A,FALSE,"anexo7b";#N/A,#N/A,FALSE,"anexo7c"}</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localSheetId="1" hidden="1">{#N/A,#N/A,FALSE,"Costos Productos 6A";#N/A,#N/A,FALSE,"Costo Unitario Total H-94-12"}</definedName>
    <definedName name="costos04" localSheetId="5" hidden="1">{#N/A,#N/A,FALSE,"Costos Productos 6A";#N/A,#N/A,FALSE,"Costo Unitario Total H-94-12"}</definedName>
    <definedName name="costos04" localSheetId="4" hidden="1">{#N/A,#N/A,FALSE,"Costos Productos 6A";#N/A,#N/A,FALSE,"Costo Unitario Total H-94-12"}</definedName>
    <definedName name="costos04" hidden="1">{#N/A,#N/A,FALSE,"Costos Productos 6A";#N/A,#N/A,FALSE,"Costo Unitario Total H-94-12"}</definedName>
    <definedName name="Costos1" localSheetId="1" hidden="1">{#N/A,#N/A,FALSE,"Full";#N/A,#N/A,FALSE,"Half";#N/A,#N/A,FALSE,"Op Expenses";#N/A,#N/A,FALSE,"Cap Charge";#N/A,#N/A,FALSE,"Cost C";#N/A,#N/A,FALSE,"PP&amp;E";#N/A,#N/A,FALSE,"R&amp;D"}</definedName>
    <definedName name="Costos1" localSheetId="5" hidden="1">{#N/A,#N/A,FALSE,"Full";#N/A,#N/A,FALSE,"Half";#N/A,#N/A,FALSE,"Op Expenses";#N/A,#N/A,FALSE,"Cap Charge";#N/A,#N/A,FALSE,"Cost C";#N/A,#N/A,FALSE,"PP&amp;E";#N/A,#N/A,FALSE,"R&amp;D"}</definedName>
    <definedName name="Costos1" localSheetId="4" hidden="1">{#N/A,#N/A,FALSE,"Full";#N/A,#N/A,FALSE,"Half";#N/A,#N/A,FALSE,"Op Expenses";#N/A,#N/A,FALSE,"Cap Charge";#N/A,#N/A,FALSE,"Cost C";#N/A,#N/A,FALSE,"PP&amp;E";#N/A,#N/A,FALSE,"R&amp;D"}</definedName>
    <definedName name="Costos1" hidden="1">{#N/A,#N/A,FALSE,"Full";#N/A,#N/A,FALSE,"Half";#N/A,#N/A,FALSE,"Op Expenses";#N/A,#N/A,FALSE,"Cap Charge";#N/A,#N/A,FALSE,"Cost C";#N/A,#N/A,FALSE,"PP&amp;E";#N/A,#N/A,FALSE,"R&amp;D"}</definedName>
    <definedName name="COVEÑAS">#REF!</definedName>
    <definedName name="CPP_" localSheetId="4">#REF!</definedName>
    <definedName name="CPP_">#REF!</definedName>
    <definedName name="CRDCOVCARS_" localSheetId="4">#REF!</definedName>
    <definedName name="CRDCOVCARS_">#REF!</definedName>
    <definedName name="crdcovvasCUS" localSheetId="4">#REF!</definedName>
    <definedName name="crdcovvasCUS">#REF!</definedName>
    <definedName name="_xlnm.Criteria" localSheetId="4">#REF!</definedName>
    <definedName name="CRUDOS" localSheetId="1" hidden="1">{#N/A,#N/A,FALSE,"CIBHA05A";#N/A,#N/A,FALSE,"CIBHA05B"}</definedName>
    <definedName name="CRUDOS" localSheetId="5" hidden="1">{#N/A,#N/A,FALSE,"CIBHA05A";#N/A,#N/A,FALSE,"CIBHA05B"}</definedName>
    <definedName name="CRUDOS" localSheetId="4" hidden="1">{#N/A,#N/A,FALSE,"CIBHA05A";#N/A,#N/A,FALSE,"CIBHA05B"}</definedName>
    <definedName name="CRUDOS" hidden="1">{#N/A,#N/A,FALSE,"CIBHA05A";#N/A,#N/A,FALSE,"CIBHA05B"}</definedName>
    <definedName name="CSNM">#REF!</definedName>
    <definedName name="CSNM_">#REF!</definedName>
    <definedName name="CST">#REF!</definedName>
    <definedName name="d" localSheetId="1" hidden="1">{#N/A,#N/A,FALSE,"SMT1";#N/A,#N/A,FALSE,"SMT2";#N/A,#N/A,FALSE,"Summary";#N/A,#N/A,FALSE,"Graphs";#N/A,#N/A,FALSE,"4 Panel"}</definedName>
    <definedName name="d" localSheetId="5" hidden="1">{#N/A,#N/A,FALSE,"SMT1";#N/A,#N/A,FALSE,"SMT2";#N/A,#N/A,FALSE,"Summary";#N/A,#N/A,FALSE,"Graphs";#N/A,#N/A,FALSE,"4 Panel"}</definedName>
    <definedName name="d" localSheetId="4" hidden="1">{#N/A,#N/A,FALSE,"SMT1";#N/A,#N/A,FALSE,"SMT2";#N/A,#N/A,FALSE,"Summary";#N/A,#N/A,FALSE,"Graphs";#N/A,#N/A,FALSE,"4 Panel"}</definedName>
    <definedName name="d" hidden="1">{#N/A,#N/A,FALSE,"SMT1";#N/A,#N/A,FALSE,"SMT2";#N/A,#N/A,FALSE,"Summary";#N/A,#N/A,FALSE,"Graphs";#N/A,#N/A,FALSE,"4 Panel"}</definedName>
    <definedName name="DailyRunOld">#REF!</definedName>
    <definedName name="DAT" localSheetId="4">#REF!</definedName>
    <definedName name="DAT">#REF!</definedName>
    <definedName name="DATE">#REF!</definedName>
    <definedName name="Datos" localSheetId="1">#N/A</definedName>
    <definedName name="Datos" localSheetId="5">#N/A</definedName>
    <definedName name="Datos" localSheetId="4">'MATRIZ RAM VALORACIÓN'!Datos</definedName>
    <definedName name="Datos">'Listas Desplegables'!Datos</definedName>
    <definedName name="Datos_aroma" localSheetId="1">#N/A</definedName>
    <definedName name="Datos_aroma" localSheetId="5">#N/A</definedName>
    <definedName name="Datos_aroma" localSheetId="4">'MATRIZ RAM VALORACIÓN'!Datos_aroma</definedName>
    <definedName name="Datos_aroma">'Listas Desplegables'!Datos_aroma</definedName>
    <definedName name="dd" localSheetId="1" hidden="1">{"EVA",#N/A,FALSE,"SMT2";#N/A,#N/A,FALSE,"Summary";#N/A,#N/A,FALSE,"Graphs";#N/A,#N/A,FALSE,"4 Panel"}</definedName>
    <definedName name="dd" localSheetId="5" hidden="1">{"EVA",#N/A,FALSE,"SMT2";#N/A,#N/A,FALSE,"Summary";#N/A,#N/A,FALSE,"Graphs";#N/A,#N/A,FALSE,"4 Panel"}</definedName>
    <definedName name="dd" localSheetId="4" hidden="1">{"EVA",#N/A,FALSE,"SMT2";#N/A,#N/A,FALSE,"Summary";#N/A,#N/A,FALSE,"Graphs";#N/A,#N/A,FALSE,"4 Panel"}</definedName>
    <definedName name="dd" hidden="1">{"EVA",#N/A,FALSE,"SMT2";#N/A,#N/A,FALSE,"Summary";#N/A,#N/A,FALSE,"Graphs";#N/A,#N/A,FALSE,"4 Panel"}</definedName>
    <definedName name="DEMANDAS">#REF!</definedName>
    <definedName name="dfe">#REF!</definedName>
    <definedName name="dfg" localSheetId="4">#REF!</definedName>
    <definedName name="dfg">#REF!</definedName>
    <definedName name="DI2_" localSheetId="4">#REF!</definedName>
    <definedName name="DI2_">#REF!</definedName>
    <definedName name="DI3_" localSheetId="4">#REF!</definedName>
    <definedName name="DI3_">#REF!</definedName>
    <definedName name="DI4_" localSheetId="4">#REF!</definedName>
    <definedName name="DI4_">#REF!</definedName>
    <definedName name="DIAS" localSheetId="4">#REF!</definedName>
    <definedName name="DIAS">#REF!</definedName>
    <definedName name="DIS_" localSheetId="4">#REF!</definedName>
    <definedName name="DIS_">#REF!</definedName>
    <definedName name="DOS" localSheetId="4">#REF!</definedName>
    <definedName name="DOS">#REF!</definedName>
    <definedName name="DUARTE_HERNANDEZ___ARMINE" localSheetId="1">HOJA</definedName>
    <definedName name="DUARTE_HERNANDEZ___ARMINE" localSheetId="5">HOJA</definedName>
    <definedName name="DUARTE_HERNANDEZ___ARMINE" localSheetId="4">'MATRIZ RAM VALORACIÓN'!HOJA</definedName>
    <definedName name="DUARTE_HERNANDEZ___ARMINE">HOJA</definedName>
    <definedName name="ECONOMIA" localSheetId="5">#REF!</definedName>
    <definedName name="ECONOMIA" localSheetId="4">#REF!</definedName>
    <definedName name="ECONOMIA">#REF!</definedName>
    <definedName name="ee" localSheetId="1">IF(averagecheck,2,1)</definedName>
    <definedName name="ee" localSheetId="5">IF(averagecheck,2,1)</definedName>
    <definedName name="ee" localSheetId="3">IF(averagecheck,2,1)</definedName>
    <definedName name="ee" localSheetId="4">IF(averagecheck,2,1)</definedName>
    <definedName name="ee">IF(averagecheck,2,1)</definedName>
    <definedName name="EF" localSheetId="4">#REF!</definedName>
    <definedName name="EF">#REF!</definedName>
    <definedName name="EFA">#REF!</definedName>
    <definedName name="EIHD" localSheetId="1">#N/A</definedName>
    <definedName name="EIHD" localSheetId="5">#N/A</definedName>
    <definedName name="EIHD" localSheetId="4">'MATRIZ RAM VALORACIÓN'!EIHD</definedName>
    <definedName name="EIHD">'Listas Desplegables'!EIHD</definedName>
    <definedName name="ErrMsNum">#REF!</definedName>
    <definedName name="ErrMStm">#REF!</definedName>
    <definedName name="ErrT11_1">#REF!</definedName>
    <definedName name="ErrT11_2">#REF!</definedName>
    <definedName name="ErrWek">#REF!</definedName>
    <definedName name="ES">#REF!</definedName>
    <definedName name="ESA">#REF!</definedName>
    <definedName name="ESTADO">#REF!</definedName>
    <definedName name="EXPORTACION">#REF!</definedName>
    <definedName name="fases" localSheetId="1">IF(averagecheck,2,1)</definedName>
    <definedName name="fases" localSheetId="5">IF(averagecheck,2,1)</definedName>
    <definedName name="fases" localSheetId="3">IF(averagecheck,2,1)</definedName>
    <definedName name="fases" localSheetId="4">IF(averagecheck,2,1)</definedName>
    <definedName name="fases">IF(averagecheck,2,1)</definedName>
    <definedName name="FGF" localSheetId="1" hidden="1">{#N/A,#N/A,FALSE,"DITCAR";#N/A,#N/A,FALSE,"a1";#N/A,#N/A,FALSE,"a2";#N/A,#N/A,FALSE,"a3";#N/A,#N/A,FALSE,"a4";#N/A,#N/A,FALSE,"a4a";#N/A,#N/A,FALSE,"a4B";#N/A,#N/A,FALSE,"a4C";#N/A,#N/A,FALSE,"A5a ";#N/A,#N/A,FALSE,"A5b";#N/A,#N/A,FALSE,"A6A";#N/A,#N/A,FALSE,"A6B";#N/A,#N/A,FALSE,"A6C";#N/A,#N/A,FALSE,"04PG12NB"}</definedName>
    <definedName name="FGF" localSheetId="5" hidden="1">{#N/A,#N/A,FALSE,"DITCAR";#N/A,#N/A,FALSE,"a1";#N/A,#N/A,FALSE,"a2";#N/A,#N/A,FALSE,"a3";#N/A,#N/A,FALSE,"a4";#N/A,#N/A,FALSE,"a4a";#N/A,#N/A,FALSE,"a4B";#N/A,#N/A,FALSE,"a4C";#N/A,#N/A,FALSE,"A5a ";#N/A,#N/A,FALSE,"A5b";#N/A,#N/A,FALSE,"A6A";#N/A,#N/A,FALSE,"A6B";#N/A,#N/A,FALSE,"A6C";#N/A,#N/A,FALSE,"04PG12NB"}</definedName>
    <definedName name="FGF" localSheetId="4" hidden="1">{#N/A,#N/A,FALSE,"DITCAR";#N/A,#N/A,FALSE,"a1";#N/A,#N/A,FALSE,"a2";#N/A,#N/A,FALSE,"a3";#N/A,#N/A,FALSE,"a4";#N/A,#N/A,FALSE,"a4a";#N/A,#N/A,FALSE,"a4B";#N/A,#N/A,FALSE,"a4C";#N/A,#N/A,FALSE,"A5a ";#N/A,#N/A,FALSE,"A5b";#N/A,#N/A,FALSE,"A6A";#N/A,#N/A,FALSE,"A6B";#N/A,#N/A,FALSE,"A6C";#N/A,#N/A,FALSE,"04PG12NB"}</definedName>
    <definedName name="FGF" hidden="1">{#N/A,#N/A,FALSE,"DITCAR";#N/A,#N/A,FALSE,"a1";#N/A,#N/A,FALSE,"a2";#N/A,#N/A,FALSE,"a3";#N/A,#N/A,FALSE,"a4";#N/A,#N/A,FALSE,"a4a";#N/A,#N/A,FALSE,"a4B";#N/A,#N/A,FALSE,"a4C";#N/A,#N/A,FALSE,"A5a ";#N/A,#N/A,FALSE,"A5b";#N/A,#N/A,FALSE,"A6A";#N/A,#N/A,FALSE,"A6B";#N/A,#N/A,FALSE,"A6C";#N/A,#N/A,FALSE,"04PG12NB"}</definedName>
    <definedName name="foabp_" localSheetId="4">#REF!</definedName>
    <definedName name="foabp_">#REF!</definedName>
    <definedName name="FOABS_">#REF!</definedName>
    <definedName name="fORMA9698" localSheetId="1" hidden="1">{#N/A,#N/A,FALSE,"CIBHA05A";#N/A,#N/A,FALSE,"CIBHA05B"}</definedName>
    <definedName name="fORMA9698" localSheetId="5" hidden="1">{#N/A,#N/A,FALSE,"CIBHA05A";#N/A,#N/A,FALSE,"CIBHA05B"}</definedName>
    <definedName name="fORMA9698" localSheetId="4" hidden="1">{#N/A,#N/A,FALSE,"CIBHA05A";#N/A,#N/A,FALSE,"CIBHA05B"}</definedName>
    <definedName name="fORMA9698" hidden="1">{#N/A,#N/A,FALSE,"CIBHA05A";#N/A,#N/A,FALSE,"CIBHA05B"}</definedName>
    <definedName name="FORMAUNIT" localSheetId="1" hidden="1">{#N/A,#N/A,FALSE,"Costos Productos 6A";#N/A,#N/A,FALSE,"Costo Unitario Total H-94-12"}</definedName>
    <definedName name="FORMAUNIT" localSheetId="5" hidden="1">{#N/A,#N/A,FALSE,"Costos Productos 6A";#N/A,#N/A,FALSE,"Costo Unitario Total H-94-12"}</definedName>
    <definedName name="FORMAUNIT" localSheetId="4" hidden="1">{#N/A,#N/A,FALSE,"Costos Productos 6A";#N/A,#N/A,FALSE,"Costo Unitario Total H-94-12"}</definedName>
    <definedName name="FORMAUNIT" hidden="1">{#N/A,#N/A,FALSE,"Costos Productos 6A";#N/A,#N/A,FALSE,"Costo Unitario Total H-94-12"}</definedName>
    <definedName name="FRESNO" localSheetId="4">#REF!</definedName>
    <definedName name="FRESNO">#REF!</definedName>
    <definedName name="FVACAR">#REF!</definedName>
    <definedName name="FVACIB">#REF!</definedName>
    <definedName name="g86_">#REF!</definedName>
    <definedName name="G86A">#REF!</definedName>
    <definedName name="Gdansk" localSheetId="4">#REF!</definedName>
    <definedName name="Gdansk">#REF!</definedName>
    <definedName name="gggg" localSheetId="1">IF(averagecheck,2,1)</definedName>
    <definedName name="gggg" localSheetId="5">IF(averagecheck,2,1)</definedName>
    <definedName name="gggg" localSheetId="3">IF(averagecheck,2,1)</definedName>
    <definedName name="gggg" localSheetId="4">IF(averagecheck,2,1)</definedName>
    <definedName name="gggg">IF(averagecheck,2,1)</definedName>
    <definedName name="GLPE_" localSheetId="5">#REF!</definedName>
    <definedName name="GLPE_" localSheetId="4">#REF!</definedName>
    <definedName name="GLPE_">#REF!</definedName>
    <definedName name="GMBAP_" localSheetId="4">#REF!</definedName>
    <definedName name="GMBAP_">#REF!</definedName>
    <definedName name="GMEA_" localSheetId="4">#REF!</definedName>
    <definedName name="GMEA_">#REF!</definedName>
    <definedName name="GMEB_" localSheetId="4">#REF!</definedName>
    <definedName name="GMEB_">#REF!</definedName>
    <definedName name="GMRA_" localSheetId="4">#REF!</definedName>
    <definedName name="GMRA_">#REF!</definedName>
    <definedName name="gmrao_" localSheetId="4">#REF!</definedName>
    <definedName name="gmrao_">#REF!</definedName>
    <definedName name="GMRB_" localSheetId="4">#REF!</definedName>
    <definedName name="GMRB_">#REF!</definedName>
    <definedName name="GMRBO_" localSheetId="4">#REF!</definedName>
    <definedName name="GMRBO_">#REF!</definedName>
    <definedName name="GMRBVY_" localSheetId="4">#REF!</definedName>
    <definedName name="GMRBVY_">#REF!</definedName>
    <definedName name="GOEB_" localSheetId="4">#REF!</definedName>
    <definedName name="GOEB_">#REF!</definedName>
    <definedName name="GOEEP" localSheetId="4">#REF!</definedName>
    <definedName name="GOEEP">#REF!</definedName>
    <definedName name="GOIBAS_" localSheetId="4">#REF!</definedName>
    <definedName name="GOIBAS_">#REF!</definedName>
    <definedName name="GOLABS_" localSheetId="4">#REF!</definedName>
    <definedName name="GOLABS_">#REF!</definedName>
    <definedName name="GOLCAR">#REF!</definedName>
    <definedName name="GOLCIB">#REF!</definedName>
    <definedName name="GORNAR_" localSheetId="4">#REF!</definedName>
    <definedName name="GORNAR_">#REF!</definedName>
    <definedName name="_xlnm.Recorder" localSheetId="4">#REF!</definedName>
    <definedName name="_xlnm.Recorder">#REF!</definedName>
    <definedName name="GRAF" localSheetId="1" hidden="1">{#N/A,#N/A,FALSE,"SMT1";#N/A,#N/A,FALSE,"SMT2";#N/A,#N/A,FALSE,"Summary";#N/A,#N/A,FALSE,"Graphs";#N/A,#N/A,FALSE,"4 Panel"}</definedName>
    <definedName name="GRAF" localSheetId="5" hidden="1">{#N/A,#N/A,FALSE,"SMT1";#N/A,#N/A,FALSE,"SMT2";#N/A,#N/A,FALSE,"Summary";#N/A,#N/A,FALSE,"Graphs";#N/A,#N/A,FALSE,"4 Panel"}</definedName>
    <definedName name="GRAF" localSheetId="4" hidden="1">{#N/A,#N/A,FALSE,"SMT1";#N/A,#N/A,FALSE,"SMT2";#N/A,#N/A,FALSE,"Summary";#N/A,#N/A,FALSE,"Graphs";#N/A,#N/A,FALSE,"4 Panel"}</definedName>
    <definedName name="GRAF" hidden="1">{#N/A,#N/A,FALSE,"SMT1";#N/A,#N/A,FALSE,"SMT2";#N/A,#N/A,FALSE,"Summary";#N/A,#N/A,FALSE,"Graphs";#N/A,#N/A,FALSE,"4 Panel"}</definedName>
    <definedName name="grafica42702" localSheetId="4">#REF!</definedName>
    <definedName name="grafica42702">#REF!</definedName>
    <definedName name="grafica42702g" localSheetId="4">#REF!</definedName>
    <definedName name="grafica42702g">#REF!</definedName>
    <definedName name="grafica42705" localSheetId="4">#REF!</definedName>
    <definedName name="grafica42705">#REF!</definedName>
    <definedName name="GRCHIS0599" localSheetId="1" hidden="1">{#N/A,#N/A,FALSE,"Costos Productos 6A";#N/A,#N/A,FALSE,"Costo Unitario Total H-94-12"}</definedName>
    <definedName name="GRCHIS0599" localSheetId="5" hidden="1">{#N/A,#N/A,FALSE,"Costos Productos 6A";#N/A,#N/A,FALSE,"Costo Unitario Total H-94-12"}</definedName>
    <definedName name="GRCHIS0599" localSheetId="4" hidden="1">{#N/A,#N/A,FALSE,"Costos Productos 6A";#N/A,#N/A,FALSE,"Costo Unitario Total H-94-12"}</definedName>
    <definedName name="GRCHIS0599" hidden="1">{#N/A,#N/A,FALSE,"Costos Productos 6A";#N/A,#N/A,FALSE,"Costo Unitario Total H-94-12"}</definedName>
    <definedName name="GUADUERO" localSheetId="4">#REF!</definedName>
    <definedName name="GUADUERO">#REF!</definedName>
    <definedName name="Guardar_datos" localSheetId="1">#N/A</definedName>
    <definedName name="Guardar_datos" localSheetId="5">#N/A</definedName>
    <definedName name="Guardar_datos" localSheetId="4">'MATRIZ RAM VALORACIÓN'!Guardar_datos</definedName>
    <definedName name="Guardar_datos">'Listas Desplegables'!Guardar_datos</definedName>
    <definedName name="Guardar_Datos_del_Dia" localSheetId="1">#N/A</definedName>
    <definedName name="Guardar_Datos_del_Dia" localSheetId="5">#N/A</definedName>
    <definedName name="Guardar_Datos_del_Dia" localSheetId="4">'MATRIZ RAM VALORACIÓN'!Guardar_Datos_del_Dia</definedName>
    <definedName name="Guardar_Datos_del_Dia">'Listas Desplegables'!Guardar_Datos_del_Dia</definedName>
    <definedName name="Guardar_Datos_Indice_energìa" localSheetId="1">#N/A</definedName>
    <definedName name="Guardar_Datos_Indice_energìa" localSheetId="5">#N/A</definedName>
    <definedName name="Guardar_Datos_Indice_energìa" localSheetId="4">'MATRIZ RAM VALORACIÓN'!Guardar_Datos_Indice_energìa</definedName>
    <definedName name="Guardar_Datos_Indice_energìa">'Listas Desplegables'!Guardar_Datos_Indice_energìa</definedName>
    <definedName name="Guardar_del_Dia" localSheetId="1">#N/A</definedName>
    <definedName name="Guardar_del_Dia" localSheetId="5">#N/A</definedName>
    <definedName name="Guardar_del_Dia" localSheetId="4">'MATRIZ RAM VALORACIÓN'!Guardar_del_Dia</definedName>
    <definedName name="Guardar_del_Dia">'Listas Desplegables'!Guardar_del_Dia</definedName>
    <definedName name="GUARDAR_EN_RED" localSheetId="1">#N/A</definedName>
    <definedName name="GUARDAR_EN_RED" localSheetId="5">#N/A</definedName>
    <definedName name="GUARDAR_EN_RED" localSheetId="4">'MATRIZ RAM VALORACIÓN'!GUARDAR_EN_RED</definedName>
    <definedName name="GUARDAR_EN_RED">'Listas Desplegables'!GUARDAR_EN_RED</definedName>
    <definedName name="GUARDAR_REPORTE" localSheetId="1">#N/A</definedName>
    <definedName name="GUARDAR_REPORTE" localSheetId="5">#N/A</definedName>
    <definedName name="GUARDAR_REPORTE" localSheetId="4">'MATRIZ RAM VALORACIÓN'!GUARDAR_REPORTE</definedName>
    <definedName name="GUARDAR_REPORTE">'Listas Desplegables'!GUARDAR_REPORTE</definedName>
    <definedName name="HERVEO" localSheetId="4">#REF!</definedName>
    <definedName name="HERVEO">#REF!</definedName>
    <definedName name="HEX_" localSheetId="4">#REF!</definedName>
    <definedName name="HEX_">#REF!</definedName>
    <definedName name="HISTORICO" localSheetId="1" hidden="1">{#N/A,#N/A,FALSE,"Costos Productos 6A";#N/A,#N/A,FALSE,"Costo Unitario Total H-94-12"}</definedName>
    <definedName name="HISTORICO" localSheetId="5" hidden="1">{#N/A,#N/A,FALSE,"Costos Productos 6A";#N/A,#N/A,FALSE,"Costo Unitario Total H-94-12"}</definedName>
    <definedName name="HISTORICO" localSheetId="4" hidden="1">{#N/A,#N/A,FALSE,"Costos Productos 6A";#N/A,#N/A,FALSE,"Costo Unitario Total H-94-12"}</definedName>
    <definedName name="HISTORICO" hidden="1">{#N/A,#N/A,FALSE,"Costos Productos 6A";#N/A,#N/A,FALSE,"Costo Unitario Total H-94-12"}</definedName>
    <definedName name="HOJA" localSheetId="4">#REF!</definedName>
    <definedName name="HOJA">#REF!</definedName>
    <definedName name="HSIT" localSheetId="1" hidden="1">{#N/A,#N/A,FALSE,"CIBHA05A";#N/A,#N/A,FALSE,"CIBHA05B"}</definedName>
    <definedName name="HSIT" localSheetId="5" hidden="1">{#N/A,#N/A,FALSE,"CIBHA05A";#N/A,#N/A,FALSE,"CIBHA05B"}</definedName>
    <definedName name="HSIT" localSheetId="4" hidden="1">{#N/A,#N/A,FALSE,"CIBHA05A";#N/A,#N/A,FALSE,"CIBHA05B"}</definedName>
    <definedName name="HSIT" hidden="1">{#N/A,#N/A,FALSE,"CIBHA05A";#N/A,#N/A,FALSE,"CIBHA05B"}</definedName>
    <definedName name="impre">#REF!</definedName>
    <definedName name="imprimir" localSheetId="4">#REF!</definedName>
    <definedName name="imprimir">#REF!</definedName>
    <definedName name="INDPYG9698" localSheetId="1" hidden="1">{#N/A,#N/A,FALSE,"Costos Productos 6A";#N/A,#N/A,FALSE,"Costo Unitario Total H-94-12"}</definedName>
    <definedName name="INDPYG9698" localSheetId="5" hidden="1">{#N/A,#N/A,FALSE,"Costos Productos 6A";#N/A,#N/A,FALSE,"Costo Unitario Total H-94-12"}</definedName>
    <definedName name="INDPYG9698" localSheetId="4" hidden="1">{#N/A,#N/A,FALSE,"Costos Productos 6A";#N/A,#N/A,FALSE,"Costo Unitario Total H-94-12"}</definedName>
    <definedName name="INDPYG9698" hidden="1">{#N/A,#N/A,FALSE,"Costos Productos 6A";#N/A,#N/A,FALSE,"Costo Unitario Total H-94-12"}</definedName>
    <definedName name="INGREHIS" localSheetId="1" hidden="1">{#N/A,#N/A,FALSE,"CIBHA05A";#N/A,#N/A,FALSE,"CIBHA05B"}</definedName>
    <definedName name="INGREHIS" localSheetId="5" hidden="1">{#N/A,#N/A,FALSE,"CIBHA05A";#N/A,#N/A,FALSE,"CIBHA05B"}</definedName>
    <definedName name="INGREHIS" localSheetId="4" hidden="1">{#N/A,#N/A,FALSE,"CIBHA05A";#N/A,#N/A,FALSE,"CIBHA05B"}</definedName>
    <definedName name="INGREHIS" hidden="1">{#N/A,#N/A,FALSE,"CIBHA05A";#N/A,#N/A,FALSE,"CIBHA05B"}</definedName>
    <definedName name="Interest">#REF!</definedName>
    <definedName name="INVENTARIOS">#REF!</definedName>
    <definedName name="IOPIOU" localSheetId="1" hidden="1">{#N/A,#N/A,FALSE,"Costos Productos 6A";#N/A,#N/A,FALSE,"Costo Unitario Total H-94-12"}</definedName>
    <definedName name="IOPIOU" localSheetId="5" hidden="1">{#N/A,#N/A,FALSE,"Costos Productos 6A";#N/A,#N/A,FALSE,"Costo Unitario Total H-94-12"}</definedName>
    <definedName name="IOPIOU" localSheetId="4" hidden="1">{#N/A,#N/A,FALSE,"Costos Productos 6A";#N/A,#N/A,FALSE,"Costo Unitario Total H-94-12"}</definedName>
    <definedName name="IOPIOU" hidden="1">{#N/A,#N/A,FALSE,"Costos Productos 6A";#N/A,#N/A,FALSE,"Costo Unitario Total H-94-12"}</definedName>
    <definedName name="IrAFracc" localSheetId="3">#REF!</definedName>
    <definedName name="IrAFracc">#REF!</definedName>
    <definedName name="IrAHydeal" localSheetId="3">#REF!</definedName>
    <definedName name="IrAHydeal">#REF!</definedName>
    <definedName name="IrAHydrar" localSheetId="3">#REF!</definedName>
    <definedName name="IrAHydrar">#REF!</definedName>
    <definedName name="iramen" localSheetId="3">#REF!</definedName>
    <definedName name="iramen">#REF!</definedName>
    <definedName name="IrAPlatf" localSheetId="3">#REF!</definedName>
    <definedName name="IrAPlatf">#REF!</definedName>
    <definedName name="IrAPref" localSheetId="3">#REF!</definedName>
    <definedName name="IrAPref">#REF!</definedName>
    <definedName name="IrASulf" localSheetId="3">#REF!</definedName>
    <definedName name="IrASulf">#REF!</definedName>
    <definedName name="IrAunif" localSheetId="3">#REF!</definedName>
    <definedName name="IrAunif">#REF!</definedName>
    <definedName name="IrPlanta" localSheetId="3">#REF!</definedName>
    <definedName name="IrPlanta">#REF!</definedName>
    <definedName name="IrResumen" localSheetId="3">#REF!</definedName>
    <definedName name="IrResumen">#REF!</definedName>
    <definedName name="JEE_" localSheetId="4">#REF!</definedName>
    <definedName name="JEE_">#REF!</definedName>
    <definedName name="JEEEP" localSheetId="4">#REF!</definedName>
    <definedName name="JEEEP">#REF!</definedName>
    <definedName name="JETA_" localSheetId="4">#REF!</definedName>
    <definedName name="JETA_">#REF!</definedName>
    <definedName name="JETB_" localSheetId="4">#REF!</definedName>
    <definedName name="JETB_">#REF!</definedName>
    <definedName name="jl" localSheetId="4">#REF!</definedName>
    <definedName name="jl">#REF!</definedName>
    <definedName name="JSALRIOS" localSheetId="4">#REF!</definedName>
    <definedName name="JSALRIOS">#REF!</definedName>
    <definedName name="JUBILADOS" localSheetId="4">#REF!</definedName>
    <definedName name="JUBILADOS">#REF!</definedName>
    <definedName name="JUBILADOS1" localSheetId="4">#REF!</definedName>
    <definedName name="JUBILADOS1">#REF!</definedName>
    <definedName name="jul" localSheetId="4" hidden="1">#REF!</definedName>
    <definedName name="jul" hidden="1">#REF!</definedName>
    <definedName name="jun" hidden="1">#REF!</definedName>
    <definedName name="K_Curr">#REF!</definedName>
    <definedName name="LAS_">#REF!</definedName>
    <definedName name="LASM">#REF!</definedName>
    <definedName name="LASM_">#REF!</definedName>
    <definedName name="LIMPIADO">#REF!,#REF!,#REF!,#REF!,#REF!,#REF!,#REF!,#REF!,#REF!,#REF!,#REF!,#REF!,#REF!,#REF!,#REF!,#REF!,#REF!,#REF!,#REF!,#REF!,#REF!,#REF!,#REF!,#REF!</definedName>
    <definedName name="LIMPIAR1">#REF!,#REF!,#REF!,#REF!,#REF!,#REF!,#REF!,#REF!</definedName>
    <definedName name="LIN_AYAC_COVEÑAS" localSheetId="4">#REF!</definedName>
    <definedName name="LIN_AYAC_COVEÑAS">#REF!</definedName>
    <definedName name="LIN_CAÑOLI_RIOZU">#REF!</definedName>
    <definedName name="LIN_CAÑOLIN_RIOZUL">#REF!</definedName>
    <definedName name="LIN_RIOZUL_AYAC">#REF!</definedName>
    <definedName name="LINSALGARBOGOTA" localSheetId="4">#REF!</definedName>
    <definedName name="LINSALGARBOGOTA">#REF!</definedName>
    <definedName name="LINSALGCARTAGO" localSheetId="4">#REF!</definedName>
    <definedName name="LINSALGCARTAGO">#REF!</definedName>
    <definedName name="LINSALGCARTAGOXCIENTO" localSheetId="4">#REF!</definedName>
    <definedName name="LINSALGCARTAGOXCIENTO">#REF!</definedName>
    <definedName name="Location">#REF!</definedName>
    <definedName name="LOT" localSheetId="1" hidden="1">{#N/A,#N/A,FALSE,"SMT1";#N/A,#N/A,FALSE,"SMT2";#N/A,#N/A,FALSE,"Summary";#N/A,#N/A,FALSE,"Graphs";#N/A,#N/A,FALSE,"4 Panel"}</definedName>
    <definedName name="LOT" localSheetId="5" hidden="1">{#N/A,#N/A,FALSE,"SMT1";#N/A,#N/A,FALSE,"SMT2";#N/A,#N/A,FALSE,"Summary";#N/A,#N/A,FALSE,"Graphs";#N/A,#N/A,FALSE,"4 Panel"}</definedName>
    <definedName name="LOT" localSheetId="4" hidden="1">{#N/A,#N/A,FALSE,"SMT1";#N/A,#N/A,FALSE,"SMT2";#N/A,#N/A,FALSE,"Summary";#N/A,#N/A,FALSE,"Graphs";#N/A,#N/A,FALSE,"4 Panel"}</definedName>
    <definedName name="LOT" hidden="1">{#N/A,#N/A,FALSE,"SMT1";#N/A,#N/A,FALSE,"SMT2";#N/A,#N/A,FALSE,"Summary";#N/A,#N/A,FALSE,"Graphs";#N/A,#N/A,FALSE,"4 Panel"}</definedName>
    <definedName name="LPGA_" localSheetId="4">#REF!</definedName>
    <definedName name="LPGA_">#REF!</definedName>
    <definedName name="LPGB_" localSheetId="4">#REF!</definedName>
    <definedName name="LPGB_">#REF!</definedName>
    <definedName name="LTXCP">#REF!</definedName>
    <definedName name="m" localSheetId="1">#N/A</definedName>
    <definedName name="m" localSheetId="5">#N/A</definedName>
    <definedName name="m" localSheetId="4">'MATRIZ RAM VALORACIÓN'!m</definedName>
    <definedName name="m">'Listas Desplegables'!m</definedName>
    <definedName name="MANIZALES" localSheetId="4">#REF!</definedName>
    <definedName name="MANIZALES">#REF!</definedName>
    <definedName name="MANSILLA" localSheetId="4">#REF!</definedName>
    <definedName name="MANSILLA">#REF!</definedName>
    <definedName name="MANSILLAXCIENTO" localSheetId="4">#REF!</definedName>
    <definedName name="MANSILLAXCIENTO">#REF!</definedName>
    <definedName name="mar" localSheetId="4">#REF!</definedName>
    <definedName name="mar">#REF!</definedName>
    <definedName name="MARGEN1" localSheetId="4">#REF!</definedName>
    <definedName name="MARGEN1">#REF!</definedName>
    <definedName name="MARGEN2" localSheetId="4">#REF!</definedName>
    <definedName name="MARGEN2">#REF!</definedName>
    <definedName name="MARIQUITA" localSheetId="4">#REF!</definedName>
    <definedName name="MARIQUITA">#REF!</definedName>
    <definedName name="MARIQUITAXCIENTO" localSheetId="4">#REF!</definedName>
    <definedName name="MARIQUITAXCIENTO">#REF!</definedName>
    <definedName name="may" hidden="1">#REF!</definedName>
    <definedName name="MEDCAR">#REF!</definedName>
    <definedName name="MEDCIB">#REF!</definedName>
    <definedName name="mem" localSheetId="1" hidden="1">{#N/A,#N/A,FALSE,"Costos Productos 6A";#N/A,#N/A,FALSE,"Costo Unitario Total H-94-12"}</definedName>
    <definedName name="mem" localSheetId="5" hidden="1">{#N/A,#N/A,FALSE,"Costos Productos 6A";#N/A,#N/A,FALSE,"Costo Unitario Total H-94-12"}</definedName>
    <definedName name="mem" localSheetId="4" hidden="1">{#N/A,#N/A,FALSE,"Costos Productos 6A";#N/A,#N/A,FALSE,"Costo Unitario Total H-94-12"}</definedName>
    <definedName name="mem" hidden="1">{#N/A,#N/A,FALSE,"Costos Productos 6A";#N/A,#N/A,FALSE,"Costo Unitario Total H-94-12"}</definedName>
    <definedName name="memorias" localSheetId="1" hidden="1">{#N/A,#N/A,FALSE,"CIBHA05A";#N/A,#N/A,FALSE,"CIBHA05B"}</definedName>
    <definedName name="memorias" localSheetId="5" hidden="1">{#N/A,#N/A,FALSE,"CIBHA05A";#N/A,#N/A,FALSE,"CIBHA05B"}</definedName>
    <definedName name="memorias" localSheetId="4" hidden="1">{#N/A,#N/A,FALSE,"CIBHA05A";#N/A,#N/A,FALSE,"CIBHA05B"}</definedName>
    <definedName name="memorias" hidden="1">{#N/A,#N/A,FALSE,"CIBHA05A";#N/A,#N/A,FALSE,"CIBHA05B"}</definedName>
    <definedName name="MEMPYGH" localSheetId="1" hidden="1">{#N/A,#N/A,FALSE,"Costos Productos 6A";#N/A,#N/A,FALSE,"Costo Unitario Total H-94-12"}</definedName>
    <definedName name="MEMPYGH" localSheetId="5" hidden="1">{#N/A,#N/A,FALSE,"Costos Productos 6A";#N/A,#N/A,FALSE,"Costo Unitario Total H-94-12"}</definedName>
    <definedName name="MEMPYGH" localSheetId="4" hidden="1">{#N/A,#N/A,FALSE,"Costos Productos 6A";#N/A,#N/A,FALSE,"Costo Unitario Total H-94-12"}</definedName>
    <definedName name="MEMPYGH" hidden="1">{#N/A,#N/A,FALSE,"Costos Productos 6A";#N/A,#N/A,FALSE,"Costo Unitario Total H-94-12"}</definedName>
    <definedName name="MEMPYGHIS" localSheetId="1" hidden="1">{#N/A,#N/A,FALSE,"VOL695";#N/A,#N/A,FALSE,"anexo1";#N/A,#N/A,FALSE,"anexo2";#N/A,#N/A,FALSE,"anexo3";#N/A,#N/A,FALSE,"anexo4";#N/A,#N/A,FALSE,"anexo5a";#N/A,#N/A,FALSE,"anexo5b";#N/A,#N/A,FALSE,"anexo6a";#N/A,#N/A,FALSE,"anexo6a";#N/A,#N/A,FALSE,"anexo6c";#N/A,#N/A,FALSE,"anexo7a";#N/A,#N/A,FALSE,"anexo7b";#N/A,#N/A,FALSE,"anexo7c"}</definedName>
    <definedName name="MEMPYGHIS" localSheetId="5" hidden="1">{#N/A,#N/A,FALSE,"VOL695";#N/A,#N/A,FALSE,"anexo1";#N/A,#N/A,FALSE,"anexo2";#N/A,#N/A,FALSE,"anexo3";#N/A,#N/A,FALSE,"anexo4";#N/A,#N/A,FALSE,"anexo5a";#N/A,#N/A,FALSE,"anexo5b";#N/A,#N/A,FALSE,"anexo6a";#N/A,#N/A,FALSE,"anexo6a";#N/A,#N/A,FALSE,"anexo6c";#N/A,#N/A,FALSE,"anexo7a";#N/A,#N/A,FALSE,"anexo7b";#N/A,#N/A,FALSE,"anexo7c"}</definedName>
    <definedName name="MEMPYGHIS" localSheetId="4" hidden="1">{#N/A,#N/A,FALSE,"VOL695";#N/A,#N/A,FALSE,"anexo1";#N/A,#N/A,FALSE,"anexo2";#N/A,#N/A,FALSE,"anexo3";#N/A,#N/A,FALSE,"anexo4";#N/A,#N/A,FALSE,"anexo5a";#N/A,#N/A,FALSE,"anexo5b";#N/A,#N/A,FALSE,"anexo6a";#N/A,#N/A,FALSE,"anexo6a";#N/A,#N/A,FALSE,"anexo6c";#N/A,#N/A,FALSE,"anexo7a";#N/A,#N/A,FALSE,"anexo7b";#N/A,#N/A,FALSE,"anexo7c"}</definedName>
    <definedName name="MEMPYGHIS" hidden="1">{#N/A,#N/A,FALSE,"VOL695";#N/A,#N/A,FALSE,"anexo1";#N/A,#N/A,FALSE,"anexo2";#N/A,#N/A,FALSE,"anexo3";#N/A,#N/A,FALSE,"anexo4";#N/A,#N/A,FALSE,"anexo5a";#N/A,#N/A,FALSE,"anexo5b";#N/A,#N/A,FALSE,"anexo6a";#N/A,#N/A,FALSE,"anexo6a";#N/A,#N/A,FALSE,"anexo6c";#N/A,#N/A,FALSE,"anexo7a";#N/A,#N/A,FALSE,"anexo7b";#N/A,#N/A,FALSE,"anexo7c"}</definedName>
    <definedName name="Menu" localSheetId="3">#REF!</definedName>
    <definedName name="Menu">#REF!</definedName>
    <definedName name="MEold">#REF!</definedName>
    <definedName name="MEoport">#REF!</definedName>
    <definedName name="MES" localSheetId="4">#REF!</definedName>
    <definedName name="MES">#REF!</definedName>
    <definedName name="MESES">#REF!</definedName>
    <definedName name="MLKJ" localSheetId="1" hidden="1">{#N/A,#N/A,FALSE,"Costos Productos 6A";#N/A,#N/A,FALSE,"Costo Unitario Total H-94-12"}</definedName>
    <definedName name="MLKJ" localSheetId="5" hidden="1">{#N/A,#N/A,FALSE,"Costos Productos 6A";#N/A,#N/A,FALSE,"Costo Unitario Total H-94-12"}</definedName>
    <definedName name="MLKJ" localSheetId="4" hidden="1">{#N/A,#N/A,FALSE,"Costos Productos 6A";#N/A,#N/A,FALSE,"Costo Unitario Total H-94-12"}</definedName>
    <definedName name="MLKJ" hidden="1">{#N/A,#N/A,FALSE,"Costos Productos 6A";#N/A,#N/A,FALSE,"Costo Unitario Total H-94-12"}</definedName>
    <definedName name="Módulo3.anexo1" localSheetId="3">#REF!</definedName>
    <definedName name="Módulo3.anexo1">#REF!</definedName>
    <definedName name="Módulo3.anexo10" localSheetId="3">#REF!</definedName>
    <definedName name="Módulo3.anexo10">#REF!</definedName>
    <definedName name="Módulo3.anexo11" localSheetId="3">#REF!</definedName>
    <definedName name="Módulo3.anexo11">#REF!</definedName>
    <definedName name="Módulo3.anexo12" localSheetId="3">#REF!</definedName>
    <definedName name="Módulo3.anexo12">#REF!</definedName>
    <definedName name="Módulo3.anexo3" localSheetId="3">#REF!</definedName>
    <definedName name="Módulo3.anexo3">#REF!</definedName>
    <definedName name="Módulo3.anexo4" localSheetId="3">#REF!</definedName>
    <definedName name="Módulo3.anexo4">#REF!</definedName>
    <definedName name="Módulo3.anexo5" localSheetId="3">#REF!</definedName>
    <definedName name="Módulo3.anexo5">#REF!</definedName>
    <definedName name="Módulo3.anexo6" localSheetId="3">#REF!</definedName>
    <definedName name="Módulo3.anexo6">#REF!</definedName>
    <definedName name="Módulo8.anexo16" localSheetId="3">#REF!</definedName>
    <definedName name="Módulo8.anexo16">#REF!</definedName>
    <definedName name="n" localSheetId="1" hidden="1">{"EVA",#N/A,FALSE,"SMT2";#N/A,#N/A,FALSE,"Summary";#N/A,#N/A,FALSE,"Graphs";#N/A,#N/A,FALSE,"4 Panel"}</definedName>
    <definedName name="n" localSheetId="5" hidden="1">{"EVA",#N/A,FALSE,"SMT2";#N/A,#N/A,FALSE,"Summary";#N/A,#N/A,FALSE,"Graphs";#N/A,#N/A,FALSE,"4 Panel"}</definedName>
    <definedName name="n" localSheetId="4" hidden="1">{"EVA",#N/A,FALSE,"SMT2";#N/A,#N/A,FALSE,"Summary";#N/A,#N/A,FALSE,"Graphs";#N/A,#N/A,FALSE,"4 Panel"}</definedName>
    <definedName name="n" hidden="1">{"EVA",#N/A,FALSE,"SMT2";#N/A,#N/A,FALSE,"Summary";#N/A,#N/A,FALSE,"Graphs";#N/A,#N/A,FALSE,"4 Panel"}</definedName>
    <definedName name="NAARB" localSheetId="4">#REF!</definedName>
    <definedName name="NAARB">#REF!</definedName>
    <definedName name="NACEB" localSheetId="4">#REF!</definedName>
    <definedName name="NACEB">#REF!</definedName>
    <definedName name="NACPA" localSheetId="4">#REF!</definedName>
    <definedName name="NACPA">#REF!</definedName>
    <definedName name="NACPB" localSheetId="4">#REF!</definedName>
    <definedName name="NACPB">#REF!</definedName>
    <definedName name="NALC" localSheetId="4">#REF!</definedName>
    <definedName name="NALC">#REF!</definedName>
    <definedName name="NARM">#REF!</definedName>
    <definedName name="NARMA" localSheetId="4">#REF!</definedName>
    <definedName name="NARMA">#REF!</definedName>
    <definedName name="NASFA" localSheetId="4">#REF!</definedName>
    <definedName name="NASFA">#REF!</definedName>
    <definedName name="NASFB" localSheetId="4">#REF!</definedName>
    <definedName name="NASFB">#REF!</definedName>
    <definedName name="NAT">#REF!</definedName>
    <definedName name="NAVGA" localSheetId="4">#REF!</definedName>
    <definedName name="NAVGA">#REF!</definedName>
    <definedName name="NB_CASHFLOW" localSheetId="4">#REF!</definedName>
    <definedName name="NB_CASHFLOW">#REF!</definedName>
    <definedName name="NBannuity" localSheetId="4">#REF!</definedName>
    <definedName name="NBannuity">#REF!</definedName>
    <definedName name="NBcashflow" localSheetId="4">#REF!</definedName>
    <definedName name="NBcashflow">#REF!</definedName>
    <definedName name="NBEIA" localSheetId="4">#REF!</definedName>
    <definedName name="NBEIA">#REF!</definedName>
    <definedName name="NBEN" localSheetId="4">#REF!</definedName>
    <definedName name="NBEN">#REF!</definedName>
    <definedName name="NBENE" localSheetId="4">#REF!</definedName>
    <definedName name="NBENE">#REF!</definedName>
    <definedName name="NBhigh">#REF!</definedName>
    <definedName name="NBloan">#REF!</definedName>
    <definedName name="NBMC" localSheetId="4">#REF!</definedName>
    <definedName name="NBMC">#REF!</definedName>
    <definedName name="NBNPA" localSheetId="4">#REF!</definedName>
    <definedName name="NBNPA">#REF!</definedName>
    <definedName name="NBPP" localSheetId="4">#REF!</definedName>
    <definedName name="NBPP">#REF!</definedName>
    <definedName name="NBprice">#REF!</definedName>
    <definedName name="NCCX" localSheetId="4">#REF!</definedName>
    <definedName name="NCCX">#REF!</definedName>
    <definedName name="NCCXE" localSheetId="4">#REF!</definedName>
    <definedName name="NCCXE">#REF!</definedName>
    <definedName name="NCDNI" localSheetId="4">#REF!</definedName>
    <definedName name="NCDNI">#REF!</definedName>
    <definedName name="NCLE" localSheetId="4">#REF!</definedName>
    <definedName name="NCLE">#REF!</definedName>
    <definedName name="NCLM">#REF!</definedName>
    <definedName name="NCOEB" localSheetId="4">#REF!</definedName>
    <definedName name="NCOEB">#REF!</definedName>
    <definedName name="NCOK" localSheetId="4">#REF!</definedName>
    <definedName name="NCOK">#REF!</definedName>
    <definedName name="NCOPA" localSheetId="4">#REF!</definedName>
    <definedName name="NCOPA">#REF!</definedName>
    <definedName name="NCPP" localSheetId="4">#REF!</definedName>
    <definedName name="NCPP">#REF!</definedName>
    <definedName name="NDIS" localSheetId="4">#REF!</definedName>
    <definedName name="NDIS">#REF!</definedName>
    <definedName name="NFLBAS_" localSheetId="4">#REF!</definedName>
    <definedName name="NFLBAS_">#REF!</definedName>
    <definedName name="NG86A">#REF!</definedName>
    <definedName name="NGLPE" localSheetId="4">#REF!</definedName>
    <definedName name="NGLPE">#REF!</definedName>
    <definedName name="NGLXE" localSheetId="4">#REF!</definedName>
    <definedName name="NGLXE">#REF!</definedName>
    <definedName name="NGMEA" localSheetId="4">#REF!</definedName>
    <definedName name="NGMEA">#REF!</definedName>
    <definedName name="NGMEB" localSheetId="4">#REF!</definedName>
    <definedName name="NGMEB">#REF!</definedName>
    <definedName name="NGMRA" localSheetId="4">#REF!</definedName>
    <definedName name="NGMRA">#REF!</definedName>
    <definedName name="NGMRB" localSheetId="4">#REF!</definedName>
    <definedName name="NGMRB">#REF!</definedName>
    <definedName name="NGMRBO" localSheetId="4">#REF!</definedName>
    <definedName name="NGMRBO">#REF!</definedName>
    <definedName name="NGMRO" localSheetId="4">#REF!</definedName>
    <definedName name="NGMRO">#REF!</definedName>
    <definedName name="NGOEB" localSheetId="4">#REF!</definedName>
    <definedName name="NGOEB">#REF!</definedName>
    <definedName name="NHEX" localSheetId="4">#REF!</definedName>
    <definedName name="NHEX">#REF!</definedName>
    <definedName name="NJEE" localSheetId="4">#REF!</definedName>
    <definedName name="NJEE">#REF!</definedName>
    <definedName name="NJETA" localSheetId="4">#REF!</definedName>
    <definedName name="NJETA">#REF!</definedName>
    <definedName name="NJETB" localSheetId="4">#REF!</definedName>
    <definedName name="NJETB">#REF!</definedName>
    <definedName name="NLPGA" localSheetId="4">#REF!</definedName>
    <definedName name="NLPGA">#REF!</definedName>
    <definedName name="NLPGB" localSheetId="4">#REF!</definedName>
    <definedName name="NLPGB">#REF!</definedName>
    <definedName name="nnn" localSheetId="1" hidden="1">{#N/A,#N/A,FALSE,"SMT1";#N/A,#N/A,FALSE,"SMT2";#N/A,#N/A,FALSE,"Summary";#N/A,#N/A,FALSE,"Graphs";#N/A,#N/A,FALSE,"4 Panel"}</definedName>
    <definedName name="nnn" localSheetId="5" hidden="1">{#N/A,#N/A,FALSE,"SMT1";#N/A,#N/A,FALSE,"SMT2";#N/A,#N/A,FALSE,"Summary";#N/A,#N/A,FALSE,"Graphs";#N/A,#N/A,FALSE,"4 Panel"}</definedName>
    <definedName name="nnn" localSheetId="4" hidden="1">{#N/A,#N/A,FALSE,"SMT1";#N/A,#N/A,FALSE,"SMT2";#N/A,#N/A,FALSE,"Summary";#N/A,#N/A,FALSE,"Graphs";#N/A,#N/A,FALSE,"4 Panel"}</definedName>
    <definedName name="nnn" hidden="1">{#N/A,#N/A,FALSE,"SMT1";#N/A,#N/A,FALSE,"SMT2";#N/A,#N/A,FALSE,"Summary";#N/A,#N/A,FALSE,"Graphs";#N/A,#N/A,FALSE,"4 Panel"}</definedName>
    <definedName name="NNVGA" localSheetId="4">#REF!</definedName>
    <definedName name="NNVGA">#REF!</definedName>
    <definedName name="NNVIB" localSheetId="4">#REF!</definedName>
    <definedName name="NNVIB">#REF!</definedName>
    <definedName name="No" localSheetId="4">#REF!</definedName>
    <definedName name="No">#REF!</definedName>
    <definedName name="noemi" localSheetId="1" hidden="1">{#N/A,#N/A,FALSE,"Costos Productos 6A";#N/A,#N/A,FALSE,"Costo Unitario Total H-94-12"}</definedName>
    <definedName name="noemi" localSheetId="5" hidden="1">{#N/A,#N/A,FALSE,"Costos Productos 6A";#N/A,#N/A,FALSE,"Costo Unitario Total H-94-12"}</definedName>
    <definedName name="noemi" localSheetId="4" hidden="1">{#N/A,#N/A,FALSE,"Costos Productos 6A";#N/A,#N/A,FALSE,"Costo Unitario Total H-94-12"}</definedName>
    <definedName name="noemi" hidden="1">{#N/A,#N/A,FALSE,"Costos Productos 6A";#N/A,#N/A,FALSE,"Costo Unitario Total H-94-12"}</definedName>
    <definedName name="NORI">#REF!</definedName>
    <definedName name="NQUEA" localSheetId="4">#REF!</definedName>
    <definedName name="NQUEA">#REF!</definedName>
    <definedName name="NQUEB" localSheetId="4">#REF!</definedName>
    <definedName name="NQUEB">#REF!</definedName>
    <definedName name="NSDISDI2">#REF!</definedName>
    <definedName name="NSULA" localSheetId="4">#REF!</definedName>
    <definedName name="NSULA">#REF!</definedName>
    <definedName name="NSULB" localSheetId="4">#REF!</definedName>
    <definedName name="NSULB">#REF!</definedName>
    <definedName name="NTOL" localSheetId="4">#REF!</definedName>
    <definedName name="NTOL">#REF!</definedName>
    <definedName name="NUEE" localSheetId="4">#REF!</definedName>
    <definedName name="NUEE">#REF!</definedName>
    <definedName name="NVIB_" localSheetId="4">#REF!</definedName>
    <definedName name="NVIB_">#REF!</definedName>
    <definedName name="NVICIB">#REF!</definedName>
    <definedName name="NVIEP" localSheetId="4">#REF!</definedName>
    <definedName name="NVIEP">#REF!</definedName>
    <definedName name="NVIRG" localSheetId="4">#REF!</definedName>
    <definedName name="NVIRG">#REF!</definedName>
    <definedName name="NXIL" localSheetId="4">#REF!</definedName>
    <definedName name="NXIL">#REF!</definedName>
    <definedName name="NXILE" localSheetId="4">#REF!</definedName>
    <definedName name="NXILE">#REF!</definedName>
    <definedName name="Objetivos">#REF!</definedName>
    <definedName name="OD">#REF!</definedName>
    <definedName name="OffhireOld">#REF!</definedName>
    <definedName name="oficial" localSheetId="1" hidden="1">{#N/A,#N/A,FALSE,"CIBHA05A";#N/A,#N/A,FALSE,"CIBHA05B"}</definedName>
    <definedName name="oficial" localSheetId="5" hidden="1">{#N/A,#N/A,FALSE,"CIBHA05A";#N/A,#N/A,FALSE,"CIBHA05B"}</definedName>
    <definedName name="oficial" localSheetId="4" hidden="1">{#N/A,#N/A,FALSE,"CIBHA05A";#N/A,#N/A,FALSE,"CIBHA05B"}</definedName>
    <definedName name="oficial" hidden="1">{#N/A,#N/A,FALSE,"CIBHA05A";#N/A,#N/A,FALSE,"CIBHA05B"}</definedName>
    <definedName name="Opciones" localSheetId="4">#REF!</definedName>
    <definedName name="Opciones">#REF!</definedName>
    <definedName name="OPERACION">#REF!</definedName>
    <definedName name="ORIE">#REF!</definedName>
    <definedName name="ORU">#REF!</definedName>
    <definedName name="P">#REF!</definedName>
    <definedName name="PCT">#REF!</definedName>
    <definedName name="PER">#REF!</definedName>
    <definedName name="PERSONAL" localSheetId="4">#REF!</definedName>
    <definedName name="PERSONAL">#REF!</definedName>
    <definedName name="PERSONAL1" localSheetId="4">#REF!</definedName>
    <definedName name="PERSONAL1">#REF!</definedName>
    <definedName name="PESO" localSheetId="4">#REF!</definedName>
    <definedName name="PESO">#REF!</definedName>
    <definedName name="PLANMAESTRO">#REF!</definedName>
    <definedName name="PLAZO">#REF!</definedName>
    <definedName name="PMD">#REF!</definedName>
    <definedName name="PPT" localSheetId="4" hidden="1">#REF!</definedName>
    <definedName name="PPT" hidden="1">#REF!</definedName>
    <definedName name="PPTO">#REF!</definedName>
    <definedName name="PR">#REF!</definedName>
    <definedName name="PRIMES" localSheetId="1">#N/A</definedName>
    <definedName name="PRIMES" localSheetId="5">#N/A</definedName>
    <definedName name="PRIMES" localSheetId="4">'MATRIZ RAM VALORACIÓN'!PRIMES</definedName>
    <definedName name="PRIMES">'Listas Desplegables'!PRIMES</definedName>
    <definedName name="PRINTMENY" localSheetId="5">#REF!</definedName>
    <definedName name="PRINTMENY" localSheetId="4">#REF!</definedName>
    <definedName name="PRINTMENY">#REF!</definedName>
    <definedName name="ProjLife" localSheetId="4">#REF!</definedName>
    <definedName name="ProjLife">#REF!</definedName>
    <definedName name="PROMEDIO_AÑO_TEMPORALES" localSheetId="4">#REF!</definedName>
    <definedName name="PROMEDIO_AÑO_TEMPORALES">#REF!</definedName>
    <definedName name="PROY99" localSheetId="1">#N/A</definedName>
    <definedName name="PROY99" localSheetId="5">#N/A</definedName>
    <definedName name="PROY99" localSheetId="4">'MATRIZ RAM VALORACIÓN'!PROY99</definedName>
    <definedName name="PROY99">'Listas Desplegables'!PROY99</definedName>
    <definedName name="proyeccióningresos" localSheetId="1" hidden="1">{"EVA",#N/A,FALSE,"SMT2";#N/A,#N/A,FALSE,"Summary";#N/A,#N/A,FALSE,"Graphs";#N/A,#N/A,FALSE,"4 Panel"}</definedName>
    <definedName name="proyeccióningresos" localSheetId="5" hidden="1">{"EVA",#N/A,FALSE,"SMT2";#N/A,#N/A,FALSE,"Summary";#N/A,#N/A,FALSE,"Graphs";#N/A,#N/A,FALSE,"4 Panel"}</definedName>
    <definedName name="proyeccióningresos" localSheetId="4" hidden="1">{"EVA",#N/A,FALSE,"SMT2";#N/A,#N/A,FALSE,"Summary";#N/A,#N/A,FALSE,"Graphs";#N/A,#N/A,FALSE,"4 Panel"}</definedName>
    <definedName name="proyeccióningresos" hidden="1">{"EVA",#N/A,FALSE,"SMT2";#N/A,#N/A,FALSE,"Summary";#N/A,#N/A,FALSE,"Graphs";#N/A,#N/A,FALSE,"4 Panel"}</definedName>
    <definedName name="PRPB_" localSheetId="4">#REF!</definedName>
    <definedName name="PRPB_">#REF!</definedName>
    <definedName name="PRPI_" localSheetId="4">#REF!</definedName>
    <definedName name="PRPI_">#REF!</definedName>
    <definedName name="PSConversion">#REF!</definedName>
    <definedName name="PSk_curr">#REF!</definedName>
    <definedName name="PSPrior1">#REF!</definedName>
    <definedName name="PSPrior2">#REF!</definedName>
    <definedName name="PSPrior3">#REF!</definedName>
    <definedName name="PSStudyYear">#REF!</definedName>
    <definedName name="PTCOVAS_" localSheetId="4">#REF!</definedName>
    <definedName name="PTCOVAS_">#REF!</definedName>
    <definedName name="PTEARANDA" localSheetId="4">#REF!</definedName>
    <definedName name="PTEARANDA">#REF!</definedName>
    <definedName name="pyg" localSheetId="1" hidden="1">{#N/A,#N/A,FALSE,"Costos Productos 6A";#N/A,#N/A,FALSE,"Costo Unitario Total H-94-12"}</definedName>
    <definedName name="pyg" localSheetId="5" hidden="1">{#N/A,#N/A,FALSE,"Costos Productos 6A";#N/A,#N/A,FALSE,"Costo Unitario Total H-94-12"}</definedName>
    <definedName name="pyg" localSheetId="4" hidden="1">{#N/A,#N/A,FALSE,"Costos Productos 6A";#N/A,#N/A,FALSE,"Costo Unitario Total H-94-12"}</definedName>
    <definedName name="pyg" hidden="1">{#N/A,#N/A,FALSE,"Costos Productos 6A";#N/A,#N/A,FALSE,"Costo Unitario Total H-94-12"}</definedName>
    <definedName name="PYGAJ" localSheetId="1" hidden="1">{#N/A,#N/A,FALSE,"VOL695";#N/A,#N/A,FALSE,"anexo1";#N/A,#N/A,FALSE,"anexo2";#N/A,#N/A,FALSE,"anexo3";#N/A,#N/A,FALSE,"anexo4";#N/A,#N/A,FALSE,"anexo5a";#N/A,#N/A,FALSE,"anexo5b";#N/A,#N/A,FALSE,"anexo6a";#N/A,#N/A,FALSE,"anexo6a";#N/A,#N/A,FALSE,"anexo6c";#N/A,#N/A,FALSE,"anexo7a";#N/A,#N/A,FALSE,"anexo7b";#N/A,#N/A,FALSE,"anexo7c"}</definedName>
    <definedName name="PYGAJ" localSheetId="5" hidden="1">{#N/A,#N/A,FALSE,"VOL695";#N/A,#N/A,FALSE,"anexo1";#N/A,#N/A,FALSE,"anexo2";#N/A,#N/A,FALSE,"anexo3";#N/A,#N/A,FALSE,"anexo4";#N/A,#N/A,FALSE,"anexo5a";#N/A,#N/A,FALSE,"anexo5b";#N/A,#N/A,FALSE,"anexo6a";#N/A,#N/A,FALSE,"anexo6a";#N/A,#N/A,FALSE,"anexo6c";#N/A,#N/A,FALSE,"anexo7a";#N/A,#N/A,FALSE,"anexo7b";#N/A,#N/A,FALSE,"anexo7c"}</definedName>
    <definedName name="PYGAJ" localSheetId="4" hidden="1">{#N/A,#N/A,FALSE,"VOL695";#N/A,#N/A,FALSE,"anexo1";#N/A,#N/A,FALSE,"anexo2";#N/A,#N/A,FALSE,"anexo3";#N/A,#N/A,FALSE,"anexo4";#N/A,#N/A,FALSE,"anexo5a";#N/A,#N/A,FALSE,"anexo5b";#N/A,#N/A,FALSE,"anexo6a";#N/A,#N/A,FALSE,"anexo6a";#N/A,#N/A,FALSE,"anexo6c";#N/A,#N/A,FALSE,"anexo7a";#N/A,#N/A,FALSE,"anexo7b";#N/A,#N/A,FALSE,"anexo7c"}</definedName>
    <definedName name="PYGAJ" hidden="1">{#N/A,#N/A,FALSE,"VOL695";#N/A,#N/A,FALSE,"anexo1";#N/A,#N/A,FALSE,"anexo2";#N/A,#N/A,FALSE,"anexo3";#N/A,#N/A,FALSE,"anexo4";#N/A,#N/A,FALSE,"anexo5a";#N/A,#N/A,FALSE,"anexo5b";#N/A,#N/A,FALSE,"anexo6a";#N/A,#N/A,FALSE,"anexo6a";#N/A,#N/A,FALSE,"anexo6c";#N/A,#N/A,FALSE,"anexo7a";#N/A,#N/A,FALSE,"anexo7b";#N/A,#N/A,FALSE,"anexo7c"}</definedName>
    <definedName name="PYGCON" localSheetId="1" hidden="1">{#N/A,#N/A,FALSE,"Costos Productos 6A";#N/A,#N/A,FALSE,"Costo Unitario Total H-94-12"}</definedName>
    <definedName name="PYGCON" localSheetId="5" hidden="1">{#N/A,#N/A,FALSE,"Costos Productos 6A";#N/A,#N/A,FALSE,"Costo Unitario Total H-94-12"}</definedName>
    <definedName name="PYGCON" localSheetId="4" hidden="1">{#N/A,#N/A,FALSE,"Costos Productos 6A";#N/A,#N/A,FALSE,"Costo Unitario Total H-94-12"}</definedName>
    <definedName name="PYGCON" hidden="1">{#N/A,#N/A,FALSE,"Costos Productos 6A";#N/A,#N/A,FALSE,"Costo Unitario Total H-94-12"}</definedName>
    <definedName name="PYGCONTABLE" localSheetId="1" hidden="1">{#N/A,#N/A,FALSE,"Costos Productos 6A";#N/A,#N/A,FALSE,"Costo Unitario Total H-94-12"}</definedName>
    <definedName name="PYGCONTABLE" localSheetId="5" hidden="1">{#N/A,#N/A,FALSE,"Costos Productos 6A";#N/A,#N/A,FALSE,"Costo Unitario Total H-94-12"}</definedName>
    <definedName name="PYGCONTABLE" localSheetId="4" hidden="1">{#N/A,#N/A,FALSE,"Costos Productos 6A";#N/A,#N/A,FALSE,"Costo Unitario Total H-94-12"}</definedName>
    <definedName name="PYGCONTABLE" hidden="1">{#N/A,#N/A,FALSE,"Costos Productos 6A";#N/A,#N/A,FALSE,"Costo Unitario Total H-94-12"}</definedName>
    <definedName name="PYGCONTBLCRUDO" localSheetId="1" hidden="1">{#N/A,#N/A,FALSE,"Costos Productos 6A";#N/A,#N/A,FALSE,"Costo Unitario Total H-94-12"}</definedName>
    <definedName name="PYGCONTBLCRUDO" localSheetId="5" hidden="1">{#N/A,#N/A,FALSE,"Costos Productos 6A";#N/A,#N/A,FALSE,"Costo Unitario Total H-94-12"}</definedName>
    <definedName name="PYGCONTBLCRUDO" localSheetId="4" hidden="1">{#N/A,#N/A,FALSE,"Costos Productos 6A";#N/A,#N/A,FALSE,"Costo Unitario Total H-94-12"}</definedName>
    <definedName name="PYGCONTBLCRUDO" hidden="1">{#N/A,#N/A,FALSE,"Costos Productos 6A";#N/A,#N/A,FALSE,"Costo Unitario Total H-94-12"}</definedName>
    <definedName name="PYGCONTPTO" localSheetId="1" hidden="1">{#N/A,#N/A,FALSE,"Costos Productos 6A";#N/A,#N/A,FALSE,"Costo Unitario Total H-94-12"}</definedName>
    <definedName name="PYGCONTPTO" localSheetId="5" hidden="1">{#N/A,#N/A,FALSE,"Costos Productos 6A";#N/A,#N/A,FALSE,"Costo Unitario Total H-94-12"}</definedName>
    <definedName name="PYGCONTPTO" localSheetId="4" hidden="1">{#N/A,#N/A,FALSE,"Costos Productos 6A";#N/A,#N/A,FALSE,"Costo Unitario Total H-94-12"}</definedName>
    <definedName name="PYGCONTPTO" hidden="1">{#N/A,#N/A,FALSE,"Costos Productos 6A";#N/A,#N/A,FALSE,"Costo Unitario Total H-94-12"}</definedName>
    <definedName name="PYGGRCAJ" localSheetId="1" hidden="1">{#N/A,#N/A,FALSE,"Costos Productos 6A";#N/A,#N/A,FALSE,"Costo Unitario Total H-94-12"}</definedName>
    <definedName name="PYGGRCAJ" localSheetId="5" hidden="1">{#N/A,#N/A,FALSE,"Costos Productos 6A";#N/A,#N/A,FALSE,"Costo Unitario Total H-94-12"}</definedName>
    <definedName name="PYGGRCAJ" localSheetId="4" hidden="1">{#N/A,#N/A,FALSE,"Costos Productos 6A";#N/A,#N/A,FALSE,"Costo Unitario Total H-94-12"}</definedName>
    <definedName name="PYGGRCAJ" hidden="1">{#N/A,#N/A,FALSE,"Costos Productos 6A";#N/A,#N/A,FALSE,"Costo Unitario Total H-94-12"}</definedName>
    <definedName name="PYGHGRC" localSheetId="1" hidden="1">{#N/A,#N/A,FALSE,"Costos Productos 6A";#N/A,#N/A,FALSE,"Costo Unitario Total H-94-12"}</definedName>
    <definedName name="PYGHGRC" localSheetId="5" hidden="1">{#N/A,#N/A,FALSE,"Costos Productos 6A";#N/A,#N/A,FALSE,"Costo Unitario Total H-94-12"}</definedName>
    <definedName name="PYGHGRC" localSheetId="4" hidden="1">{#N/A,#N/A,FALSE,"Costos Productos 6A";#N/A,#N/A,FALSE,"Costo Unitario Total H-94-12"}</definedName>
    <definedName name="PYGHGRC" hidden="1">{#N/A,#N/A,FALSE,"Costos Productos 6A";#N/A,#N/A,FALSE,"Costo Unitario Total H-94-12"}</definedName>
    <definedName name="PYGRC" localSheetId="1" hidden="1">{#N/A,#N/A,FALSE,"VOL695";#N/A,#N/A,FALSE,"anexo1";#N/A,#N/A,FALSE,"anexo2";#N/A,#N/A,FALSE,"anexo3";#N/A,#N/A,FALSE,"anexo4";#N/A,#N/A,FALSE,"anexo5a";#N/A,#N/A,FALSE,"anexo5b";#N/A,#N/A,FALSE,"anexo6a";#N/A,#N/A,FALSE,"anexo6a";#N/A,#N/A,FALSE,"anexo6c";#N/A,#N/A,FALSE,"anexo7a";#N/A,#N/A,FALSE,"anexo7b";#N/A,#N/A,FALSE,"anexo7c"}</definedName>
    <definedName name="PYGRC" localSheetId="5" hidden="1">{#N/A,#N/A,FALSE,"VOL695";#N/A,#N/A,FALSE,"anexo1";#N/A,#N/A,FALSE,"anexo2";#N/A,#N/A,FALSE,"anexo3";#N/A,#N/A,FALSE,"anexo4";#N/A,#N/A,FALSE,"anexo5a";#N/A,#N/A,FALSE,"anexo5b";#N/A,#N/A,FALSE,"anexo6a";#N/A,#N/A,FALSE,"anexo6a";#N/A,#N/A,FALSE,"anexo6c";#N/A,#N/A,FALSE,"anexo7a";#N/A,#N/A,FALSE,"anexo7b";#N/A,#N/A,FALSE,"anexo7c"}</definedName>
    <definedName name="PYGRC" localSheetId="4" hidden="1">{#N/A,#N/A,FALSE,"VOL695";#N/A,#N/A,FALSE,"anexo1";#N/A,#N/A,FALSE,"anexo2";#N/A,#N/A,FALSE,"anexo3";#N/A,#N/A,FALSE,"anexo4";#N/A,#N/A,FALSE,"anexo5a";#N/A,#N/A,FALSE,"anexo5b";#N/A,#N/A,FALSE,"anexo6a";#N/A,#N/A,FALSE,"anexo6a";#N/A,#N/A,FALSE,"anexo6c";#N/A,#N/A,FALSE,"anexo7a";#N/A,#N/A,FALSE,"anexo7b";#N/A,#N/A,FALSE,"anexo7c"}</definedName>
    <definedName name="PYGRC" hidden="1">{#N/A,#N/A,FALSE,"VOL695";#N/A,#N/A,FALSE,"anexo1";#N/A,#N/A,FALSE,"anexo2";#N/A,#N/A,FALSE,"anexo3";#N/A,#N/A,FALSE,"anexo4";#N/A,#N/A,FALSE,"anexo5a";#N/A,#N/A,FALSE,"anexo5b";#N/A,#N/A,FALSE,"anexo6a";#N/A,#N/A,FALSE,"anexo6a";#N/A,#N/A,FALSE,"anexo6c";#N/A,#N/A,FALSE,"anexo7a";#N/A,#N/A,FALSE,"anexo7b";#N/A,#N/A,FALSE,"anexo7c"}</definedName>
    <definedName name="q" localSheetId="1" hidden="1">{#N/A,#N/A,FALSE,"Costos Productos 6A";#N/A,#N/A,FALSE,"Costo Unitario Total H-94-12"}</definedName>
    <definedName name="q" localSheetId="5" hidden="1">{#N/A,#N/A,FALSE,"Costos Productos 6A";#N/A,#N/A,FALSE,"Costo Unitario Total H-94-12"}</definedName>
    <definedName name="q" localSheetId="4" hidden="1">{#N/A,#N/A,FALSE,"Costos Productos 6A";#N/A,#N/A,FALSE,"Costo Unitario Total H-94-12"}</definedName>
    <definedName name="q" hidden="1">{#N/A,#N/A,FALSE,"Costos Productos 6A";#N/A,#N/A,FALSE,"Costo Unitario Total H-94-12"}</definedName>
    <definedName name="qq" localSheetId="1" hidden="1">{"EVA",#N/A,FALSE,"SMT2";#N/A,#N/A,FALSE,"Summary";#N/A,#N/A,FALSE,"Graphs";#N/A,#N/A,FALSE,"4 Panel"}</definedName>
    <definedName name="qq" localSheetId="5" hidden="1">{"EVA",#N/A,FALSE,"SMT2";#N/A,#N/A,FALSE,"Summary";#N/A,#N/A,FALSE,"Graphs";#N/A,#N/A,FALSE,"4 Panel"}</definedName>
    <definedName name="qq" localSheetId="4" hidden="1">{"EVA",#N/A,FALSE,"SMT2";#N/A,#N/A,FALSE,"Summary";#N/A,#N/A,FALSE,"Graphs";#N/A,#N/A,FALSE,"4 Panel"}</definedName>
    <definedName name="qq" hidden="1">{"EVA",#N/A,FALSE,"SMT2";#N/A,#N/A,FALSE,"Summary";#N/A,#N/A,FALSE,"Graphs";#N/A,#N/A,FALSE,"4 Panel"}</definedName>
    <definedName name="qqq" localSheetId="1" hidden="1">{"EVA",#N/A,FALSE,"SMT2";#N/A,#N/A,FALSE,"Summary";#N/A,#N/A,FALSE,"Graphs";#N/A,#N/A,FALSE,"4 Panel"}</definedName>
    <definedName name="qqq" localSheetId="5" hidden="1">{"EVA",#N/A,FALSE,"SMT2";#N/A,#N/A,FALSE,"Summary";#N/A,#N/A,FALSE,"Graphs";#N/A,#N/A,FALSE,"4 Panel"}</definedName>
    <definedName name="qqq" localSheetId="4" hidden="1">{"EVA",#N/A,FALSE,"SMT2";#N/A,#N/A,FALSE,"Summary";#N/A,#N/A,FALSE,"Graphs";#N/A,#N/A,FALSE,"4 Panel"}</definedName>
    <definedName name="qqq" hidden="1">{"EVA",#N/A,FALSE,"SMT2";#N/A,#N/A,FALSE,"Summary";#N/A,#N/A,FALSE,"Graphs";#N/A,#N/A,FALSE,"4 Panel"}</definedName>
    <definedName name="QUEA_" localSheetId="4">#REF!</definedName>
    <definedName name="QUEA_">#REF!</definedName>
    <definedName name="QUEB_" localSheetId="4">#REF!</definedName>
    <definedName name="QUEB_">#REF!</definedName>
    <definedName name="qwe" localSheetId="4" hidden="1">#REF!</definedName>
    <definedName name="qwe" hidden="1">#REF!</definedName>
    <definedName name="R___SISTEMATICA">#REF!</definedName>
    <definedName name="RECURSOS" localSheetId="4">#REF!</definedName>
    <definedName name="RECURSOS">#REF!</definedName>
    <definedName name="RECURSOS1" localSheetId="4">#REF!</definedName>
    <definedName name="RECURSOS1">#REF!</definedName>
    <definedName name="REFAPY">#REF!</definedName>
    <definedName name="REFORI">#REF!</definedName>
    <definedName name="REFTIBU">#REF!</definedName>
    <definedName name="REG" localSheetId="4">#REF!</definedName>
    <definedName name="REG">#REF!</definedName>
    <definedName name="REGULAR" localSheetId="4">#REF!</definedName>
    <definedName name="REGULAR">#REF!</definedName>
    <definedName name="RESP" localSheetId="4">#REF!</definedName>
    <definedName name="RESP">#REF!</definedName>
    <definedName name="resu8" localSheetId="3">#REF!</definedName>
    <definedName name="resu8">#REF!</definedName>
    <definedName name="resumen" localSheetId="4">#REF!</definedName>
    <definedName name="resumen">#REF!</definedName>
    <definedName name="ResumenACPM" localSheetId="4">#REF!</definedName>
    <definedName name="ResumenACPM">#REF!</definedName>
    <definedName name="ResumenJET" localSheetId="4">#REF!</definedName>
    <definedName name="ResumenJET">#REF!</definedName>
    <definedName name="retosplantas" localSheetId="1" hidden="1">{"EVA",#N/A,FALSE,"SMT2";#N/A,#N/A,FALSE,"Summary";#N/A,#N/A,FALSE,"Graphs";#N/A,#N/A,FALSE,"4 Panel"}</definedName>
    <definedName name="retosplantas" localSheetId="5" hidden="1">{"EVA",#N/A,FALSE,"SMT2";#N/A,#N/A,FALSE,"Summary";#N/A,#N/A,FALSE,"Graphs";#N/A,#N/A,FALSE,"4 Panel"}</definedName>
    <definedName name="retosplantas" localSheetId="4" hidden="1">{"EVA",#N/A,FALSE,"SMT2";#N/A,#N/A,FALSE,"Summary";#N/A,#N/A,FALSE,"Graphs";#N/A,#N/A,FALSE,"4 Panel"}</definedName>
    <definedName name="retosplantas" hidden="1">{"EVA",#N/A,FALSE,"SMT2";#N/A,#N/A,FALSE,"Summary";#N/A,#N/A,FALSE,"Graphs";#N/A,#N/A,FALSE,"4 Panel"}</definedName>
    <definedName name="ri">#REF!</definedName>
    <definedName name="RIO_ZULIA">#REF!</definedName>
    <definedName name="RIOZUL_AYACUCHO">#REF!</definedName>
    <definedName name="RIOZULIA">#REF!</definedName>
    <definedName name="Rotterdam292">#REF!</definedName>
    <definedName name="rpta">#REF!</definedName>
    <definedName name="RR" hidden="1">#REF!</definedName>
    <definedName name="rty" localSheetId="4">#REF!</definedName>
    <definedName name="rty">#REF!</definedName>
    <definedName name="Russia">#REF!</definedName>
    <definedName name="s" localSheetId="1" hidden="1">{#N/A,#N/A,FALSE,"CIBHA05A";#N/A,#N/A,FALSE,"CIBHA05B"}</definedName>
    <definedName name="s" localSheetId="5" hidden="1">{#N/A,#N/A,FALSE,"CIBHA05A";#N/A,#N/A,FALSE,"CIBHA05B"}</definedName>
    <definedName name="s" localSheetId="4" hidden="1">{#N/A,#N/A,FALSE,"CIBHA05A";#N/A,#N/A,FALSE,"CIBHA05B"}</definedName>
    <definedName name="s" hidden="1">{#N/A,#N/A,FALSE,"CIBHA05A";#N/A,#N/A,FALSE,"CIBHA05B"}</definedName>
    <definedName name="SALARIOS" localSheetId="4">#REF!</definedName>
    <definedName name="SALARIOS">#REF!</definedName>
    <definedName name="SALARIOS1" localSheetId="4">#REF!</definedName>
    <definedName name="SALARIOS1">#REF!</definedName>
    <definedName name="SALGAR" localSheetId="4">#REF!</definedName>
    <definedName name="SALGAR">#REF!</definedName>
    <definedName name="SALGARBOGOTA" localSheetId="4">#REF!</definedName>
    <definedName name="SALGARBOGOTA">#REF!</definedName>
    <definedName name="SALGARCARTAGO" localSheetId="4">#REF!</definedName>
    <definedName name="SALGARCARTAGO">#REF!</definedName>
    <definedName name="SALGARXCIENTO" localSheetId="4">#REF!</definedName>
    <definedName name="SALGARXCIENTO">#REF!</definedName>
    <definedName name="SAMORE">#REF!</definedName>
    <definedName name="Scoping">#REF!</definedName>
    <definedName name="SELECCIÓN" localSheetId="4">#REF!</definedName>
    <definedName name="SELECCIÓN">#REF!</definedName>
    <definedName name="SELECCIÓN1" localSheetId="4">#REF!</definedName>
    <definedName name="SELECCIÓN1">#REF!</definedName>
    <definedName name="sep" localSheetId="4">#REF!</definedName>
    <definedName name="sep">#REF!</definedName>
    <definedName name="sfwgtsfs" localSheetId="1" hidden="1">{#N/A,#N/A,FALSE,"SMT1";#N/A,#N/A,FALSE,"SMT2";#N/A,#N/A,FALSE,"Summary";#N/A,#N/A,FALSE,"Graphs";#N/A,#N/A,FALSE,"4 Panel"}</definedName>
    <definedName name="sfwgtsfs" localSheetId="5" hidden="1">{#N/A,#N/A,FALSE,"SMT1";#N/A,#N/A,FALSE,"SMT2";#N/A,#N/A,FALSE,"Summary";#N/A,#N/A,FALSE,"Graphs";#N/A,#N/A,FALSE,"4 Panel"}</definedName>
    <definedName name="sfwgtsfs" localSheetId="4" hidden="1">{#N/A,#N/A,FALSE,"SMT1";#N/A,#N/A,FALSE,"SMT2";#N/A,#N/A,FALSE,"Summary";#N/A,#N/A,FALSE,"Graphs";#N/A,#N/A,FALSE,"4 Panel"}</definedName>
    <definedName name="sfwgtsfs" hidden="1">{#N/A,#N/A,FALSE,"SMT1";#N/A,#N/A,FALSE,"SMT2";#N/A,#N/A,FALSE,"Summary";#N/A,#N/A,FALSE,"Graphs";#N/A,#N/A,FALSE,"4 Panel"}</definedName>
    <definedName name="SGOT" localSheetId="1" hidden="1">{"EVA",#N/A,FALSE,"SMT2";#N/A,#N/A,FALSE,"Summary";#N/A,#N/A,FALSE,"Graphs";#N/A,#N/A,FALSE,"4 Panel"}</definedName>
    <definedName name="SGOT" localSheetId="5" hidden="1">{"EVA",#N/A,FALSE,"SMT2";#N/A,#N/A,FALSE,"Summary";#N/A,#N/A,FALSE,"Graphs";#N/A,#N/A,FALSE,"4 Panel"}</definedName>
    <definedName name="SGOT" localSheetId="4" hidden="1">{"EVA",#N/A,FALSE,"SMT2";#N/A,#N/A,FALSE,"Summary";#N/A,#N/A,FALSE,"Graphs";#N/A,#N/A,FALSE,"4 Panel"}</definedName>
    <definedName name="SGOT" hidden="1">{"EVA",#N/A,FALSE,"SMT2";#N/A,#N/A,FALSE,"Summary";#N/A,#N/A,FALSE,"Graphs";#N/A,#N/A,FALSE,"4 Panel"}</definedName>
    <definedName name="SINDICALES" localSheetId="4">#REF!</definedName>
    <definedName name="SINDICALES">#REF!</definedName>
    <definedName name="SINDICALES1" localSheetId="4">#REF!</definedName>
    <definedName name="SINDICALES1">#REF!</definedName>
    <definedName name="SJP">#REF!</definedName>
    <definedName name="SJP_">#REF!</definedName>
    <definedName name="SLC">#REF!</definedName>
    <definedName name="SLC_">#REF!</definedName>
    <definedName name="sol" localSheetId="4">'MATRIZ RAM VALORACIÓN'!$B$70:$M$119</definedName>
    <definedName name="SOL">#REF!</definedName>
    <definedName name="soli">'MATRIZ RAM VALORACIÓN'!$B$69:$M$119</definedName>
    <definedName name="SpotOld">#REF!</definedName>
    <definedName name="STE">#REF!</definedName>
    <definedName name="STE_">#REF!</definedName>
    <definedName name="STGTOTAL">#REF!</definedName>
    <definedName name="StudyYear">#REF!</definedName>
    <definedName name="SULA_" localSheetId="4">#REF!</definedName>
    <definedName name="SULA_">#REF!</definedName>
    <definedName name="SULB_" localSheetId="4">#REF!</definedName>
    <definedName name="SULB_">#REF!</definedName>
    <definedName name="TA_AJUS2">#REF!</definedName>
    <definedName name="tabla_1">#REF!</definedName>
    <definedName name="tabla_2">#REF!</definedName>
    <definedName name="tabla_3">#REF!</definedName>
    <definedName name="TABLA1">#REF!</definedName>
    <definedName name="TABLA10">#REF!</definedName>
    <definedName name="TABLA11" localSheetId="4">#REF!</definedName>
    <definedName name="TABLA11">#REF!</definedName>
    <definedName name="TABLA12" localSheetId="4">#REF!</definedName>
    <definedName name="TABLA12">#REF!</definedName>
    <definedName name="TABLA13">#REF!</definedName>
    <definedName name="TABLA13B">#REF!</definedName>
    <definedName name="TABLA15" localSheetId="4">#REF!</definedName>
    <definedName name="TABLA15">#REF!</definedName>
    <definedName name="TABLA16" localSheetId="4">#REF!</definedName>
    <definedName name="TABLA16">#REF!</definedName>
    <definedName name="TABLA17" localSheetId="4">#REF!</definedName>
    <definedName name="TABLA17">#REF!</definedName>
    <definedName name="TABLA17A" localSheetId="4">#REF!</definedName>
    <definedName name="TABLA17A">#REF!</definedName>
    <definedName name="TABLA19B" localSheetId="4">#REF!</definedName>
    <definedName name="TABLA19B">#REF!</definedName>
    <definedName name="TABLA1CONT">#REF!</definedName>
    <definedName name="TABLA21" localSheetId="4">#REF!</definedName>
    <definedName name="TABLA21">#REF!</definedName>
    <definedName name="TABLA3" localSheetId="4">#REF!</definedName>
    <definedName name="TABLA3">#REF!</definedName>
    <definedName name="TABLA5" localSheetId="4">#REF!</definedName>
    <definedName name="TABLA5">#REF!</definedName>
    <definedName name="TABLA6">#REF!</definedName>
    <definedName name="TABLA7">#REF!</definedName>
    <definedName name="TABLA7A" localSheetId="4">#REF!</definedName>
    <definedName name="TABLA7A">#REF!</definedName>
    <definedName name="TABLA7B">#REF!</definedName>
    <definedName name="TABLA8">#REF!</definedName>
    <definedName name="TABLA8A">#REF!</definedName>
    <definedName name="TABLA8A1GCB" localSheetId="4">#REF!</definedName>
    <definedName name="TABLA8A1GCB">#REF!</definedName>
    <definedName name="TABLA8A2GRC" localSheetId="4">#REF!</definedName>
    <definedName name="TABLA8A2GRC">#REF!</definedName>
    <definedName name="TABLA8A3VRM" localSheetId="4">#REF!</definedName>
    <definedName name="TABLA8A3VRM">#REF!</definedName>
    <definedName name="TABLA9" localSheetId="4">#REF!</definedName>
    <definedName name="TABLA9">#REF!</definedName>
    <definedName name="TABLE_9" localSheetId="4">#REF!</definedName>
    <definedName name="TABLE_9">#REF!</definedName>
    <definedName name="TARMCIBCAR_">#REF!</definedName>
    <definedName name="TAROMAT">#REF!</definedName>
    <definedName name="TASOC">#REF!</definedName>
    <definedName name="TBASES">#REF!</definedName>
    <definedName name="TC" localSheetId="4">#REF!</definedName>
    <definedName name="TC">#REF!</definedName>
    <definedName name="TCARGAS">#REF!</definedName>
    <definedName name="TCold">#REF!</definedName>
    <definedName name="TCONDIR">#REF!</definedName>
    <definedName name="TCRUDISP">#REF!</definedName>
    <definedName name="TCRUDIST">#REF!</definedName>
    <definedName name="TCRURESU">#REF!</definedName>
    <definedName name="TEMA">#REF!</definedName>
    <definedName name="temporales">#REF!</definedName>
    <definedName name="TFLUVIAL">#REF!</definedName>
    <definedName name="TFUEL">#REF!</definedName>
    <definedName name="TGAS">#REF!</definedName>
    <definedName name="TGASOLEOS">#REF!</definedName>
    <definedName name="TGLP">#REF!</definedName>
    <definedName name="TITLE">#REF!</definedName>
    <definedName name="TITU" localSheetId="4">#REF!</definedName>
    <definedName name="TITU">#REF!</definedName>
    <definedName name="TMEDIOS">#REF!</definedName>
    <definedName name="TMOGAS">#REF!</definedName>
    <definedName name="TNARCIB_" localSheetId="4">#REF!</definedName>
    <definedName name="TNARCIB_">#REF!</definedName>
    <definedName name="Todos" localSheetId="4">#REF!</definedName>
    <definedName name="Todos">#REF!</definedName>
    <definedName name="TODOS_INDEFINIDOS_CON_DEP_NUEVAS">#REF!</definedName>
    <definedName name="TOLEDO">#REF!</definedName>
    <definedName name="TOLI_" localSheetId="4">#REF!</definedName>
    <definedName name="TOLI_">#REF!</definedName>
    <definedName name="TOPIC">#REF!</definedName>
    <definedName name="TOT" localSheetId="4">#REF!</definedName>
    <definedName name="TOT">#REF!</definedName>
    <definedName name="total" localSheetId="3">'Matriz Integral de Riesgo'!$A$1:$AP$615</definedName>
    <definedName name="TOTAL" localSheetId="4">#REF!</definedName>
    <definedName name="total">#REF!</definedName>
    <definedName name="TPRECIOS">#REF!</definedName>
    <definedName name="TraerDatosDePlc" localSheetId="1">#N/A</definedName>
    <definedName name="TraerDatosDePlc" localSheetId="5">#N/A</definedName>
    <definedName name="TraerDatosDePlc" localSheetId="4">'MATRIZ RAM VALORACIÓN'!TraerDatosDePlc</definedName>
    <definedName name="TraerDatosDePlc">'Listas Desplegables'!TraerDatosDePlc</definedName>
    <definedName name="trm_mes" localSheetId="4">#REF!</definedName>
    <definedName name="trm_mes">#REF!</definedName>
    <definedName name="TTRANSP">#REF!</definedName>
    <definedName name="TUSGCARARM_" localSheetId="4">#REF!</definedName>
    <definedName name="TUSGCARARM_">#REF!</definedName>
    <definedName name="TUSGCARGLP_" localSheetId="4">#REF!</definedName>
    <definedName name="TUSGCARGLP_">#REF!</definedName>
    <definedName name="TUSGCOV_" localSheetId="4">#REF!</definedName>
    <definedName name="TUSGCOV_">#REF!</definedName>
    <definedName name="TUSGTUM_" localSheetId="4">#REF!</definedName>
    <definedName name="TUSGTUM_">#REF!</definedName>
    <definedName name="UEE_" localSheetId="4">#REF!</definedName>
    <definedName name="UEE_">#REF!</definedName>
    <definedName name="UNO" localSheetId="4">#REF!</definedName>
    <definedName name="UNO">#REF!</definedName>
    <definedName name="USGCFO_" localSheetId="4">#REF!</definedName>
    <definedName name="USGCFO_">#REF!</definedName>
    <definedName name="USGCGLP_" localSheetId="4">#REF!</definedName>
    <definedName name="USGCGLP_">#REF!</definedName>
    <definedName name="VALIDACIONES" localSheetId="1" hidden="1">{#N/A,#N/A,FALSE,"Costos Productos 6A";#N/A,#N/A,FALSE,"Costo Unitario Total H-94-12"}</definedName>
    <definedName name="VALIDACIONES" localSheetId="5" hidden="1">{#N/A,#N/A,FALSE,"Costos Productos 6A";#N/A,#N/A,FALSE,"Costo Unitario Total H-94-12"}</definedName>
    <definedName name="VALIDACIONES" localSheetId="4" hidden="1">{#N/A,#N/A,FALSE,"Costos Productos 6A";#N/A,#N/A,FALSE,"Costo Unitario Total H-94-12"}</definedName>
    <definedName name="VALIDACIONES" hidden="1">{#N/A,#N/A,FALSE,"Costos Productos 6A";#N/A,#N/A,FALSE,"Costo Unitario Total H-94-12"}</definedName>
    <definedName name="VEX" localSheetId="1" hidden="1">{#N/A,#N/A,FALSE,"Costos Productos 6A";#N/A,#N/A,FALSE,"Costo Unitario Total H-94-12"}</definedName>
    <definedName name="VEX" localSheetId="5" hidden="1">{#N/A,#N/A,FALSE,"Costos Productos 6A";#N/A,#N/A,FALSE,"Costo Unitario Total H-94-12"}</definedName>
    <definedName name="VEX" localSheetId="4" hidden="1">{#N/A,#N/A,FALSE,"Costos Productos 6A";#N/A,#N/A,FALSE,"Costo Unitario Total H-94-12"}</definedName>
    <definedName name="VEX" hidden="1">{#N/A,#N/A,FALSE,"Costos Productos 6A";#N/A,#N/A,FALSE,"Costo Unitario Total H-94-12"}</definedName>
    <definedName name="VILLETA" localSheetId="4">#REF!</definedName>
    <definedName name="VILLETA">#REF!</definedName>
    <definedName name="VIRG_" localSheetId="4">#REF!</definedName>
    <definedName name="VIRG_">#REF!</definedName>
    <definedName name="VPNPROY" localSheetId="4">#REF!</definedName>
    <definedName name="VPNPROY">#REF!</definedName>
    <definedName name="vsdgfsd" localSheetId="1" hidden="1">{"EVA",#N/A,FALSE,"SMT2";#N/A,#N/A,FALSE,"Summary";#N/A,#N/A,FALSE,"Graphs";#N/A,#N/A,FALSE,"4 Panel"}</definedName>
    <definedName name="vsdgfsd" localSheetId="5" hidden="1">{"EVA",#N/A,FALSE,"SMT2";#N/A,#N/A,FALSE,"Summary";#N/A,#N/A,FALSE,"Graphs";#N/A,#N/A,FALSE,"4 Panel"}</definedName>
    <definedName name="vsdgfsd" localSheetId="4" hidden="1">{"EVA",#N/A,FALSE,"SMT2";#N/A,#N/A,FALSE,"Summary";#N/A,#N/A,FALSE,"Graphs";#N/A,#N/A,FALSE,"4 Panel"}</definedName>
    <definedName name="vsdgfsd" hidden="1">{"EVA",#N/A,FALSE,"SMT2";#N/A,#N/A,FALSE,"Summary";#N/A,#N/A,FALSE,"Graphs";#N/A,#N/A,FALSE,"4 Panel"}</definedName>
    <definedName name="vvvvvv" localSheetId="1" hidden="1">{#N/A,#N/A,FALSE,"Costos Productos 6A";#N/A,#N/A,FALSE,"Costo Unitario Total H-94-12"}</definedName>
    <definedName name="vvvvvv" localSheetId="5" hidden="1">{#N/A,#N/A,FALSE,"Costos Productos 6A";#N/A,#N/A,FALSE,"Costo Unitario Total H-94-12"}</definedName>
    <definedName name="vvvvvv" localSheetId="4" hidden="1">{#N/A,#N/A,FALSE,"Costos Productos 6A";#N/A,#N/A,FALSE,"Costo Unitario Total H-94-12"}</definedName>
    <definedName name="vvvvvv" hidden="1">{#N/A,#N/A,FALSE,"Costos Productos 6A";#N/A,#N/A,FALSE,"Costo Unitario Total H-94-12"}</definedName>
    <definedName name="wrn.ANEXO1." localSheetId="1" hidden="1">{#N/A,#N/A,FALSE,"Costos Contables CIB A 12 1994";#N/A,#N/A,FALSE,"Cuadre Contab. y C. OP"}</definedName>
    <definedName name="wrn.ANEXO1." localSheetId="5" hidden="1">{#N/A,#N/A,FALSE,"Costos Contables CIB A 12 1994";#N/A,#N/A,FALSE,"Cuadre Contab. y C. OP"}</definedName>
    <definedName name="wrn.ANEXO1." localSheetId="4" hidden="1">{#N/A,#N/A,FALSE,"Costos Contables CIB A 12 1994";#N/A,#N/A,FALSE,"Cuadre Contab. y C. OP"}</definedName>
    <definedName name="wrn.ANEXO1." hidden="1">{#N/A,#N/A,FALSE,"Costos Contables CIB A 12 1994";#N/A,#N/A,FALSE,"Cuadre Contab. y C. OP"}</definedName>
    <definedName name="wrn.anexo5." localSheetId="1" hidden="1">{#N/A,#N/A,FALSE,"CIBHA05A";#N/A,#N/A,FALSE,"CIBHA05B"}</definedName>
    <definedName name="wrn.anexo5." localSheetId="5" hidden="1">{#N/A,#N/A,FALSE,"CIBHA05A";#N/A,#N/A,FALSE,"CIBHA05B"}</definedName>
    <definedName name="wrn.anexo5." localSheetId="4" hidden="1">{#N/A,#N/A,FALSE,"CIBHA05A";#N/A,#N/A,FALSE,"CIBHA05B"}</definedName>
    <definedName name="wrn.anexo5." hidden="1">{#N/A,#N/A,FALSE,"CIBHA05A";#N/A,#N/A,FALSE,"CIBHA05B"}</definedName>
    <definedName name="wrn.anexo6." localSheetId="1" hidden="1">{#N/A,#N/A,FALSE,"Costos Productos 6A";#N/A,#N/A,FALSE,"Costo Unitario Total H-94-12"}</definedName>
    <definedName name="wrn.anexo6." localSheetId="5" hidden="1">{#N/A,#N/A,FALSE,"Costos Productos 6A";#N/A,#N/A,FALSE,"Costo Unitario Total H-94-12"}</definedName>
    <definedName name="wrn.anexo6." localSheetId="4" hidden="1">{#N/A,#N/A,FALSE,"Costos Productos 6A";#N/A,#N/A,FALSE,"Costo Unitario Total H-94-12"}</definedName>
    <definedName name="wrn.anexo6." hidden="1">{#N/A,#N/A,FALSE,"Costos Productos 6A";#N/A,#N/A,FALSE,"Costo Unitario Total H-94-12"}</definedName>
    <definedName name="wrn.Book." localSheetId="1" hidden="1">{"EVA",#N/A,FALSE,"SMT2";#N/A,#N/A,FALSE,"Summary";#N/A,#N/A,FALSE,"Graphs";#N/A,#N/A,FALSE,"4 Panel"}</definedName>
    <definedName name="wrn.Book." localSheetId="5" hidden="1">{"EVA",#N/A,FALSE,"SMT2";#N/A,#N/A,FALSE,"Summary";#N/A,#N/A,FALSE,"Graphs";#N/A,#N/A,FALSE,"4 Panel"}</definedName>
    <definedName name="wrn.Book." localSheetId="4" hidden="1">{"EVA",#N/A,FALSE,"SMT2";#N/A,#N/A,FALSE,"Summary";#N/A,#N/A,FALSE,"Graphs";#N/A,#N/A,FALSE,"4 Panel"}</definedName>
    <definedName name="wrn.Book." hidden="1">{"EVA",#N/A,FALSE,"SMT2";#N/A,#N/A,FALSE,"Summary";#N/A,#N/A,FALSE,"Graphs";#N/A,#N/A,FALSE,"4 Panel"}</definedName>
    <definedName name="wrn.CAR." localSheetId="1" hidden="1">{#N/A,#N/A,FALSE,"a1";#N/A,#N/A,FALSE,"a2";#N/A,#N/A,FALSE,"a3";#N/A,#N/A,FALSE,"a4a";#N/A,#N/A,FALSE,"a4B";#N/A,#N/A,FALSE,"a4C";#N/A,#N/A,FALSE,"a4D";#N/A,#N/A,FALSE,"A5a ";#N/A,#N/A,FALSE,"A5b";#N/A,#N/A,FALSE,"A6A";#N/A,#N/A,FALSE,"A6B";#N/A,#N/A,FALSE,"A6C";#N/A,#N/A,FALSE,"A6D";#N/A,#N/A,FALSE,"INV"}</definedName>
    <definedName name="wrn.CAR." localSheetId="5" hidden="1">{#N/A,#N/A,FALSE,"a1";#N/A,#N/A,FALSE,"a2";#N/A,#N/A,FALSE,"a3";#N/A,#N/A,FALSE,"a4a";#N/A,#N/A,FALSE,"a4B";#N/A,#N/A,FALSE,"a4C";#N/A,#N/A,FALSE,"a4D";#N/A,#N/A,FALSE,"A5a ";#N/A,#N/A,FALSE,"A5b";#N/A,#N/A,FALSE,"A6A";#N/A,#N/A,FALSE,"A6B";#N/A,#N/A,FALSE,"A6C";#N/A,#N/A,FALSE,"A6D";#N/A,#N/A,FALSE,"INV"}</definedName>
    <definedName name="wrn.CAR." localSheetId="4" hidden="1">{#N/A,#N/A,FALSE,"a1";#N/A,#N/A,FALSE,"a2";#N/A,#N/A,FALSE,"a3";#N/A,#N/A,FALSE,"a4a";#N/A,#N/A,FALSE,"a4B";#N/A,#N/A,FALSE,"a4C";#N/A,#N/A,FALSE,"a4D";#N/A,#N/A,FALSE,"A5a ";#N/A,#N/A,FALSE,"A5b";#N/A,#N/A,FALSE,"A6A";#N/A,#N/A,FALSE,"A6B";#N/A,#N/A,FALSE,"A6C";#N/A,#N/A,FALSE,"A6D";#N/A,#N/A,FALSE,"INV"}</definedName>
    <definedName name="wrn.CAR." hidden="1">{#N/A,#N/A,FALSE,"a1";#N/A,#N/A,FALSE,"a2";#N/A,#N/A,FALSE,"a3";#N/A,#N/A,FALSE,"a4a";#N/A,#N/A,FALSE,"a4B";#N/A,#N/A,FALSE,"a4C";#N/A,#N/A,FALSE,"a4D";#N/A,#N/A,FALSE,"A5a ";#N/A,#N/A,FALSE,"A5b";#N/A,#N/A,FALSE,"A6A";#N/A,#N/A,FALSE,"A6B";#N/A,#N/A,FALSE,"A6C";#N/A,#N/A,FALSE,"A6D";#N/A,#N/A,FALSE,"INV"}</definedName>
    <definedName name="wrn.Complete." localSheetId="1" hidden="1">{#N/A,#N/A,FALSE,"SMT1";#N/A,#N/A,FALSE,"SMT2";#N/A,#N/A,FALSE,"Summary";#N/A,#N/A,FALSE,"Graphs";#N/A,#N/A,FALSE,"4 Panel"}</definedName>
    <definedName name="wrn.Complete." localSheetId="5" hidden="1">{#N/A,#N/A,FALSE,"SMT1";#N/A,#N/A,FALSE,"SMT2";#N/A,#N/A,FALSE,"Summary";#N/A,#N/A,FALSE,"Graphs";#N/A,#N/A,FALSE,"4 Panel"}</definedName>
    <definedName name="wrn.Complete." localSheetId="4" hidden="1">{#N/A,#N/A,FALSE,"SMT1";#N/A,#N/A,FALSE,"SMT2";#N/A,#N/A,FALSE,"Summary";#N/A,#N/A,FALSE,"Graphs";#N/A,#N/A,FALSE,"4 Panel"}</definedName>
    <definedName name="wrn.Complete." hidden="1">{#N/A,#N/A,FALSE,"SMT1";#N/A,#N/A,FALSE,"SMT2";#N/A,#N/A,FALSE,"Summary";#N/A,#N/A,FALSE,"Graphs";#N/A,#N/A,FALSE,"4 Panel"}</definedName>
    <definedName name="wrn.Complete._.Set." localSheetId="1" hidden="1">{#N/A,#N/A,FALSE,"Full";#N/A,#N/A,FALSE,"Half";#N/A,#N/A,FALSE,"Op Expenses";#N/A,#N/A,FALSE,"Cap Charge";#N/A,#N/A,FALSE,"Cost C";#N/A,#N/A,FALSE,"PP&amp;E";#N/A,#N/A,FALSE,"R&amp;D"}</definedName>
    <definedName name="wrn.Complete._.Set." localSheetId="5" hidden="1">{#N/A,#N/A,FALSE,"Full";#N/A,#N/A,FALSE,"Half";#N/A,#N/A,FALSE,"Op Expenses";#N/A,#N/A,FALSE,"Cap Charge";#N/A,#N/A,FALSE,"Cost C";#N/A,#N/A,FALSE,"PP&amp;E";#N/A,#N/A,FALSE,"R&amp;D"}</definedName>
    <definedName name="wrn.Complete._.Set." localSheetId="4"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rn.INFOCIB." localSheetId="1" hidden="1">{#N/A,#N/A,FALSE,"VOL695";#N/A,#N/A,FALSE,"anexo1";#N/A,#N/A,FALSE,"anexo2";#N/A,#N/A,FALSE,"anexo3";#N/A,#N/A,FALSE,"anexo4";#N/A,#N/A,FALSE,"anexo5a";#N/A,#N/A,FALSE,"anexo5b";#N/A,#N/A,FALSE,"anexo6a";#N/A,#N/A,FALSE,"anexo6a";#N/A,#N/A,FALSE,"anexo6c";#N/A,#N/A,FALSE,"anexo7a";#N/A,#N/A,FALSE,"anexo7b";#N/A,#N/A,FALSE,"anexo7c"}</definedName>
    <definedName name="wrn.INFOCIB." localSheetId="5" hidden="1">{#N/A,#N/A,FALSE,"VOL695";#N/A,#N/A,FALSE,"anexo1";#N/A,#N/A,FALSE,"anexo2";#N/A,#N/A,FALSE,"anexo3";#N/A,#N/A,FALSE,"anexo4";#N/A,#N/A,FALSE,"anexo5a";#N/A,#N/A,FALSE,"anexo5b";#N/A,#N/A,FALSE,"anexo6a";#N/A,#N/A,FALSE,"anexo6a";#N/A,#N/A,FALSE,"anexo6c";#N/A,#N/A,FALSE,"anexo7a";#N/A,#N/A,FALSE,"anexo7b";#N/A,#N/A,FALSE,"anexo7c"}</definedName>
    <definedName name="wrn.INFOCIB." localSheetId="4" hidden="1">{#N/A,#N/A,FALSE,"VOL695";#N/A,#N/A,FALSE,"anexo1";#N/A,#N/A,FALSE,"anexo2";#N/A,#N/A,FALSE,"anexo3";#N/A,#N/A,FALSE,"anexo4";#N/A,#N/A,FALSE,"anexo5a";#N/A,#N/A,FALSE,"anexo5b";#N/A,#N/A,FALSE,"anexo6a";#N/A,#N/A,FALSE,"anexo6a";#N/A,#N/A,FALSE,"anexo6c";#N/A,#N/A,FALSE,"anexo7a";#N/A,#N/A,FALSE,"anexo7b";#N/A,#N/A,FALSE,"anexo7c"}</definedName>
    <definedName name="wrn.INFOCIB." hidden="1">{#N/A,#N/A,FALSE,"VOL695";#N/A,#N/A,FALSE,"anexo1";#N/A,#N/A,FALSE,"anexo2";#N/A,#N/A,FALSE,"anexo3";#N/A,#N/A,FALSE,"anexo4";#N/A,#N/A,FALSE,"anexo5a";#N/A,#N/A,FALSE,"anexo5b";#N/A,#N/A,FALSE,"anexo6a";#N/A,#N/A,FALSE,"anexo6a";#N/A,#N/A,FALSE,"anexo6c";#N/A,#N/A,FALSE,"anexo7a";#N/A,#N/A,FALSE,"anexo7b";#N/A,#N/A,FALSE,"anexo7c"}</definedName>
    <definedName name="wwn.infocib" localSheetId="1" hidden="1">{#N/A,#N/A,FALSE,"VOL695";#N/A,#N/A,FALSE,"anexo1";#N/A,#N/A,FALSE,"anexo2";#N/A,#N/A,FALSE,"anexo3";#N/A,#N/A,FALSE,"anexo4";#N/A,#N/A,FALSE,"anexo5a";#N/A,#N/A,FALSE,"anexo5b";#N/A,#N/A,FALSE,"anexo6a";#N/A,#N/A,FALSE,"anexo6a";#N/A,#N/A,FALSE,"anexo6c";#N/A,#N/A,FALSE,"anexo7a";#N/A,#N/A,FALSE,"anexo7b";#N/A,#N/A,FALSE,"anexo7c"}</definedName>
    <definedName name="wwn.infocib" localSheetId="5" hidden="1">{#N/A,#N/A,FALSE,"VOL695";#N/A,#N/A,FALSE,"anexo1";#N/A,#N/A,FALSE,"anexo2";#N/A,#N/A,FALSE,"anexo3";#N/A,#N/A,FALSE,"anexo4";#N/A,#N/A,FALSE,"anexo5a";#N/A,#N/A,FALSE,"anexo5b";#N/A,#N/A,FALSE,"anexo6a";#N/A,#N/A,FALSE,"anexo6a";#N/A,#N/A,FALSE,"anexo6c";#N/A,#N/A,FALSE,"anexo7a";#N/A,#N/A,FALSE,"anexo7b";#N/A,#N/A,FALSE,"anexo7c"}</definedName>
    <definedName name="wwn.infocib" localSheetId="4" hidden="1">{#N/A,#N/A,FALSE,"VOL695";#N/A,#N/A,FALSE,"anexo1";#N/A,#N/A,FALSE,"anexo2";#N/A,#N/A,FALSE,"anexo3";#N/A,#N/A,FALSE,"anexo4";#N/A,#N/A,FALSE,"anexo5a";#N/A,#N/A,FALSE,"anexo5b";#N/A,#N/A,FALSE,"anexo6a";#N/A,#N/A,FALSE,"anexo6a";#N/A,#N/A,FALSE,"anexo6c";#N/A,#N/A,FALSE,"anexo7a";#N/A,#N/A,FALSE,"anexo7b";#N/A,#N/A,FALSE,"anexo7c"}</definedName>
    <definedName name="wwn.infocib" hidden="1">{#N/A,#N/A,FALSE,"VOL695";#N/A,#N/A,FALSE,"anexo1";#N/A,#N/A,FALSE,"anexo2";#N/A,#N/A,FALSE,"anexo3";#N/A,#N/A,FALSE,"anexo4";#N/A,#N/A,FALSE,"anexo5a";#N/A,#N/A,FALSE,"anexo5b";#N/A,#N/A,FALSE,"anexo6a";#N/A,#N/A,FALSE,"anexo6a";#N/A,#N/A,FALSE,"anexo6c";#N/A,#N/A,FALSE,"anexo7a";#N/A,#N/A,FALSE,"anexo7b";#N/A,#N/A,FALSE,"anexo7c"}</definedName>
    <definedName name="x" localSheetId="1" hidden="1">{#N/A,#N/A,FALSE,"SMT1";#N/A,#N/A,FALSE,"SMT2";#N/A,#N/A,FALSE,"Summary";#N/A,#N/A,FALSE,"Graphs";#N/A,#N/A,FALSE,"4 Panel"}</definedName>
    <definedName name="x" localSheetId="5" hidden="1">{#N/A,#N/A,FALSE,"SMT1";#N/A,#N/A,FALSE,"SMT2";#N/A,#N/A,FALSE,"Summary";#N/A,#N/A,FALSE,"Graphs";#N/A,#N/A,FALSE,"4 Panel"}</definedName>
    <definedName name="x" localSheetId="4" hidden="1">{#N/A,#N/A,FALSE,"SMT1";#N/A,#N/A,FALSE,"SMT2";#N/A,#N/A,FALSE,"Summary";#N/A,#N/A,FALSE,"Graphs";#N/A,#N/A,FALSE,"4 Panel"}</definedName>
    <definedName name="x" hidden="1">{#N/A,#N/A,FALSE,"SMT1";#N/A,#N/A,FALSE,"SMT2";#N/A,#N/A,FALSE,"Summary";#N/A,#N/A,FALSE,"Graphs";#N/A,#N/A,FALSE,"4 Panel"}</definedName>
    <definedName name="X_PIMS">#REF!</definedName>
    <definedName name="XAARB" localSheetId="4">#REF!</definedName>
    <definedName name="XAARB">#REF!</definedName>
    <definedName name="XACEB" localSheetId="4">#REF!</definedName>
    <definedName name="XACEB">#REF!</definedName>
    <definedName name="XACPA" localSheetId="4">#REF!</definedName>
    <definedName name="XACPA">#REF!</definedName>
    <definedName name="XACPB" localSheetId="4">#REF!</definedName>
    <definedName name="XACPB">#REF!</definedName>
    <definedName name="XALC" localSheetId="4">#REF!</definedName>
    <definedName name="XALC">#REF!</definedName>
    <definedName name="XARM">#REF!</definedName>
    <definedName name="XARMA" localSheetId="4">#REF!</definedName>
    <definedName name="XARMA">#REF!</definedName>
    <definedName name="XASFA" localSheetId="4">#REF!</definedName>
    <definedName name="XASFA">#REF!</definedName>
    <definedName name="XASFB" localSheetId="4">#REF!</definedName>
    <definedName name="XASFB">#REF!</definedName>
    <definedName name="XAVGA" localSheetId="4">#REF!</definedName>
    <definedName name="XAVGA">#REF!</definedName>
    <definedName name="XBEIA" localSheetId="4">#REF!</definedName>
    <definedName name="XBEIA">#REF!</definedName>
    <definedName name="XBEN" localSheetId="4">#REF!</definedName>
    <definedName name="XBEN">#REF!</definedName>
    <definedName name="XBENE" localSheetId="4">#REF!</definedName>
    <definedName name="XBENE">#REF!</definedName>
    <definedName name="XBMC" localSheetId="4">#REF!</definedName>
    <definedName name="XBMC">#REF!</definedName>
    <definedName name="XBNPA" localSheetId="4">#REF!</definedName>
    <definedName name="XBNPA">#REF!</definedName>
    <definedName name="XBPP" localSheetId="4">#REF!</definedName>
    <definedName name="XBPP">#REF!</definedName>
    <definedName name="XC4NA">#REF!</definedName>
    <definedName name="XCCX" localSheetId="4">#REF!</definedName>
    <definedName name="XCCX">#REF!</definedName>
    <definedName name="XCCXE" localSheetId="4">#REF!</definedName>
    <definedName name="XCCXE">#REF!</definedName>
    <definedName name="XCDNI" localSheetId="4">#REF!</definedName>
    <definedName name="XCDNI">#REF!</definedName>
    <definedName name="XCLE" localSheetId="4">#REF!</definedName>
    <definedName name="XCLE">#REF!</definedName>
    <definedName name="XCOEB" localSheetId="4">#REF!</definedName>
    <definedName name="XCOEB">#REF!</definedName>
    <definedName name="XCOK" localSheetId="4">#REF!</definedName>
    <definedName name="XCOK">#REF!</definedName>
    <definedName name="XCOPA" localSheetId="4">#REF!</definedName>
    <definedName name="XCOPA">#REF!</definedName>
    <definedName name="XCPP" localSheetId="4">#REF!</definedName>
    <definedName name="XCPP">#REF!</definedName>
    <definedName name="XCRUDOS">#REF!</definedName>
    <definedName name="XCSRA_">#REF!</definedName>
    <definedName name="XDIS" localSheetId="4">#REF!</definedName>
    <definedName name="XDIS">#REF!</definedName>
    <definedName name="XG86A">#REF!</definedName>
    <definedName name="XGLPE" localSheetId="4">#REF!</definedName>
    <definedName name="XGLPE">#REF!</definedName>
    <definedName name="XGLXE" localSheetId="4">#REF!</definedName>
    <definedName name="XGLXE">#REF!</definedName>
    <definedName name="XGMEA" localSheetId="4">#REF!</definedName>
    <definedName name="XGMEA">#REF!</definedName>
    <definedName name="XGMEB" localSheetId="4">#REF!</definedName>
    <definedName name="XGMEB">#REF!</definedName>
    <definedName name="XGMRA" localSheetId="4">#REF!</definedName>
    <definedName name="XGMRA">#REF!</definedName>
    <definedName name="XGMRB" localSheetId="4">#REF!</definedName>
    <definedName name="XGMRB">#REF!</definedName>
    <definedName name="XGOEB" localSheetId="4">#REF!</definedName>
    <definedName name="XGOEB">#REF!</definedName>
    <definedName name="XHEX" localSheetId="4">#REF!</definedName>
    <definedName name="XHEX">#REF!</definedName>
    <definedName name="XIL_" localSheetId="4">#REF!</definedName>
    <definedName name="XIL_">#REF!</definedName>
    <definedName name="XILE_" localSheetId="4">#REF!</definedName>
    <definedName name="XILE_">#REF!</definedName>
    <definedName name="XILI_">#REF!</definedName>
    <definedName name="XJEE" localSheetId="4">#REF!</definedName>
    <definedName name="XJEE">#REF!</definedName>
    <definedName name="XJETA" localSheetId="4">#REF!</definedName>
    <definedName name="XJETA">#REF!</definedName>
    <definedName name="XJETB" localSheetId="4">#REF!</definedName>
    <definedName name="XJETB">#REF!</definedName>
    <definedName name="XLPGA" localSheetId="4">#REF!</definedName>
    <definedName name="XLPGA">#REF!</definedName>
    <definedName name="XLPGB" localSheetId="4">#REF!</definedName>
    <definedName name="XLPGB">#REF!</definedName>
    <definedName name="XNVGA" localSheetId="4">#REF!</definedName>
    <definedName name="XNVGA">#REF!</definedName>
    <definedName name="XNVIB" localSheetId="4">#REF!</definedName>
    <definedName name="XNVIB">#REF!</definedName>
    <definedName name="XPIMS">#REF!</definedName>
    <definedName name="XQUEA" localSheetId="4">#REF!</definedName>
    <definedName name="XQUEA">#REF!</definedName>
    <definedName name="XQUEB" localSheetId="4">#REF!</definedName>
    <definedName name="XQUEB">#REF!</definedName>
    <definedName name="XSULA" localSheetId="4">#REF!</definedName>
    <definedName name="XSULA">#REF!</definedName>
    <definedName name="XSULB" localSheetId="4">#REF!</definedName>
    <definedName name="XSULB">#REF!</definedName>
    <definedName name="XTOL" localSheetId="4">#REF!</definedName>
    <definedName name="XTOL">#REF!</definedName>
    <definedName name="XUEE" localSheetId="4">#REF!</definedName>
    <definedName name="XUEE">#REF!</definedName>
    <definedName name="XVIRG" localSheetId="4">#REF!</definedName>
    <definedName name="XVIRG">#REF!</definedName>
    <definedName name="xx" localSheetId="4">#REF!</definedName>
    <definedName name="xx">#REF!</definedName>
    <definedName name="XXIL" localSheetId="4">#REF!</definedName>
    <definedName name="XXIL">#REF!</definedName>
    <definedName name="XXILE" localSheetId="4">#REF!</definedName>
    <definedName name="XXILE">#REF!</definedName>
    <definedName name="XXIMA">#REF!</definedName>
    <definedName name="xxx" localSheetId="1" hidden="1">{#N/A,#N/A,FALSE,"Costos Productos 6A";#N/A,#N/A,FALSE,"Costo Unitario Total H-94-12"}</definedName>
    <definedName name="xxx" localSheetId="5" hidden="1">{#N/A,#N/A,FALSE,"Costos Productos 6A";#N/A,#N/A,FALSE,"Costo Unitario Total H-94-12"}</definedName>
    <definedName name="xxx" localSheetId="4" hidden="1">{#N/A,#N/A,FALSE,"Costos Productos 6A";#N/A,#N/A,FALSE,"Costo Unitario Total H-94-12"}</definedName>
    <definedName name="xxx" hidden="1">{#N/A,#N/A,FALSE,"Costos Productos 6A";#N/A,#N/A,FALSE,"Costo Unitario Total H-94-12"}</definedName>
    <definedName name="XXXX" localSheetId="1" hidden="1">{#N/A,#N/A,FALSE,"CIBHA05A";#N/A,#N/A,FALSE,"CIBHA05B"}</definedName>
    <definedName name="XXXX" localSheetId="5" hidden="1">{#N/A,#N/A,FALSE,"CIBHA05A";#N/A,#N/A,FALSE,"CIBHA05B"}</definedName>
    <definedName name="XXXX" localSheetId="4" hidden="1">{#N/A,#N/A,FALSE,"CIBHA05A";#N/A,#N/A,FALSE,"CIBHA05B"}</definedName>
    <definedName name="XXXX" hidden="1">{#N/A,#N/A,FALSE,"CIBHA05A";#N/A,#N/A,FALSE,"CIBHA05B"}</definedName>
    <definedName name="xxxxx" localSheetId="1" hidden="1">{#N/A,#N/A,FALSE,"VOL695";#N/A,#N/A,FALSE,"anexo1";#N/A,#N/A,FALSE,"anexo2";#N/A,#N/A,FALSE,"anexo3";#N/A,#N/A,FALSE,"anexo4";#N/A,#N/A,FALSE,"anexo5a";#N/A,#N/A,FALSE,"anexo5b";#N/A,#N/A,FALSE,"anexo6a";#N/A,#N/A,FALSE,"anexo6a";#N/A,#N/A,FALSE,"anexo6c";#N/A,#N/A,FALSE,"anexo7a";#N/A,#N/A,FALSE,"anexo7b";#N/A,#N/A,FALSE,"anexo7c"}</definedName>
    <definedName name="xxxxx" localSheetId="5" hidden="1">{#N/A,#N/A,FALSE,"VOL695";#N/A,#N/A,FALSE,"anexo1";#N/A,#N/A,FALSE,"anexo2";#N/A,#N/A,FALSE,"anexo3";#N/A,#N/A,FALSE,"anexo4";#N/A,#N/A,FALSE,"anexo5a";#N/A,#N/A,FALSE,"anexo5b";#N/A,#N/A,FALSE,"anexo6a";#N/A,#N/A,FALSE,"anexo6a";#N/A,#N/A,FALSE,"anexo6c";#N/A,#N/A,FALSE,"anexo7a";#N/A,#N/A,FALSE,"anexo7b";#N/A,#N/A,FALSE,"anexo7c"}</definedName>
    <definedName name="xxxxx" localSheetId="4" hidden="1">{#N/A,#N/A,FALSE,"VOL695";#N/A,#N/A,FALSE,"anexo1";#N/A,#N/A,FALSE,"anexo2";#N/A,#N/A,FALSE,"anexo3";#N/A,#N/A,FALSE,"anexo4";#N/A,#N/A,FALSE,"anexo5a";#N/A,#N/A,FALSE,"anexo5b";#N/A,#N/A,FALSE,"anexo6a";#N/A,#N/A,FALSE,"anexo6a";#N/A,#N/A,FALSE,"anexo6c";#N/A,#N/A,FALSE,"anexo7a";#N/A,#N/A,FALSE,"anexo7b";#N/A,#N/A,FALSE,"anexo7c"}</definedName>
    <definedName name="xxxxx" hidden="1">{#N/A,#N/A,FALSE,"VOL695";#N/A,#N/A,FALSE,"anexo1";#N/A,#N/A,FALSE,"anexo2";#N/A,#N/A,FALSE,"anexo3";#N/A,#N/A,FALSE,"anexo4";#N/A,#N/A,FALSE,"anexo5a";#N/A,#N/A,FALSE,"anexo5b";#N/A,#N/A,FALSE,"anexo6a";#N/A,#N/A,FALSE,"anexo6a";#N/A,#N/A,FALSE,"anexo6c";#N/A,#N/A,FALSE,"anexo7a";#N/A,#N/A,FALSE,"anexo7b";#N/A,#N/A,FALSE,"anexo7c"}</definedName>
    <definedName name="y" localSheetId="1" hidden="1">{#N/A,#N/A,FALSE,"Full";#N/A,#N/A,FALSE,"Half";#N/A,#N/A,FALSE,"Op Expenses";#N/A,#N/A,FALSE,"Cap Charge";#N/A,#N/A,FALSE,"Cost C";#N/A,#N/A,FALSE,"PP&amp;E";#N/A,#N/A,FALSE,"R&amp;D"}</definedName>
    <definedName name="y" localSheetId="5" hidden="1">{#N/A,#N/A,FALSE,"Full";#N/A,#N/A,FALSE,"Half";#N/A,#N/A,FALSE,"Op Expenses";#N/A,#N/A,FALSE,"Cap Charge";#N/A,#N/A,FALSE,"Cost C";#N/A,#N/A,FALSE,"PP&amp;E";#N/A,#N/A,FALSE,"R&amp;D"}</definedName>
    <definedName name="y" localSheetId="4" hidden="1">{#N/A,#N/A,FALSE,"Full";#N/A,#N/A,FALSE,"Half";#N/A,#N/A,FALSE,"Op Expenses";#N/A,#N/A,FALSE,"Cap Charge";#N/A,#N/A,FALSE,"Cost C";#N/A,#N/A,FALSE,"PP&amp;E";#N/A,#N/A,FALSE,"R&amp;D"}</definedName>
    <definedName name="y" hidden="1">{#N/A,#N/A,FALSE,"Full";#N/A,#N/A,FALSE,"Half";#N/A,#N/A,FALSE,"Op Expenses";#N/A,#N/A,FALSE,"Cap Charge";#N/A,#N/A,FALSE,"Cost C";#N/A,#N/A,FALSE,"PP&amp;E";#N/A,#N/A,FALSE,"R&amp;D"}</definedName>
    <definedName name="yyyyy" localSheetId="1" hidden="1">{#N/A,#N/A,FALSE,"Costos Productos 6A";#N/A,#N/A,FALSE,"Costo Unitario Total H-94-12"}</definedName>
    <definedName name="yyyyy" localSheetId="5" hidden="1">{#N/A,#N/A,FALSE,"Costos Productos 6A";#N/A,#N/A,FALSE,"Costo Unitario Total H-94-12"}</definedName>
    <definedName name="yyyyy" localSheetId="4" hidden="1">{#N/A,#N/A,FALSE,"Costos Productos 6A";#N/A,#N/A,FALSE,"Costo Unitario Total H-94-12"}</definedName>
    <definedName name="yyyyy" hidden="1">{#N/A,#N/A,FALSE,"Costos Productos 6A";#N/A,#N/A,FALSE,"Costo Unitario Total H-94-12"}</definedName>
    <definedName name="ZSDFGSERGASDGF" localSheetId="1" hidden="1">{"EVA",#N/A,FALSE,"SMT2";#N/A,#N/A,FALSE,"Summary";#N/A,#N/A,FALSE,"Graphs";#N/A,#N/A,FALSE,"4 Panel"}</definedName>
    <definedName name="ZSDFGSERGASDGF" localSheetId="5" hidden="1">{"EVA",#N/A,FALSE,"SMT2";#N/A,#N/A,FALSE,"Summary";#N/A,#N/A,FALSE,"Graphs";#N/A,#N/A,FALSE,"4 Panel"}</definedName>
    <definedName name="ZSDFGSERGASDGF" localSheetId="4" hidden="1">{"EVA",#N/A,FALSE,"SMT2";#N/A,#N/A,FALSE,"Summary";#N/A,#N/A,FALSE,"Graphs";#N/A,#N/A,FALSE,"4 Panel"}</definedName>
    <definedName name="ZSDFGSERGASDGF" hidden="1">{"EVA",#N/A,FALSE,"SMT2";#N/A,#N/A,FALSE,"Summary";#N/A,#N/A,FALSE,"Graphs";#N/A,#N/A,FALSE,"4 Panel"}</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85" i="15" l="1"/>
  <c r="N485" i="15"/>
  <c r="O485" i="15" s="1"/>
  <c r="P485" i="15" s="1"/>
  <c r="M485" i="15"/>
  <c r="N400" i="15"/>
  <c r="O400" i="15" s="1"/>
  <c r="P400" i="15" s="1"/>
  <c r="M400" i="15"/>
  <c r="AI400" i="15"/>
  <c r="M395" i="15"/>
  <c r="N395" i="15"/>
  <c r="O395" i="15" s="1"/>
  <c r="P395" i="15" s="1"/>
  <c r="AT2" i="15"/>
  <c r="AU2" i="15"/>
  <c r="M124" i="15"/>
  <c r="N124" i="15"/>
  <c r="AT3" i="15"/>
  <c r="AU3" i="15"/>
  <c r="M125" i="15"/>
  <c r="N125" i="15"/>
  <c r="AT4" i="15"/>
  <c r="AU4" i="15"/>
  <c r="M126" i="15"/>
  <c r="N126" i="15"/>
  <c r="O126" i="15" s="1"/>
  <c r="P126" i="15" s="1"/>
  <c r="AT5" i="15"/>
  <c r="AU5" i="15"/>
  <c r="M353" i="15"/>
  <c r="N353" i="15"/>
  <c r="AT6" i="15"/>
  <c r="AU6" i="15"/>
  <c r="M354" i="15"/>
  <c r="N354" i="15"/>
  <c r="AM354" i="15" s="1"/>
  <c r="AO354" i="15" s="1"/>
  <c r="AT7" i="15"/>
  <c r="AU7" i="15"/>
  <c r="M355" i="15"/>
  <c r="N355" i="15"/>
  <c r="AM355" i="15" s="1"/>
  <c r="AO355" i="15" s="1"/>
  <c r="AT8" i="15"/>
  <c r="AU8" i="15"/>
  <c r="M356" i="15"/>
  <c r="N356" i="15"/>
  <c r="AM356" i="15" s="1"/>
  <c r="AO356" i="15" s="1"/>
  <c r="AT9" i="15"/>
  <c r="AU9" i="15"/>
  <c r="M381" i="15"/>
  <c r="N381" i="15"/>
  <c r="AM381" i="15" s="1"/>
  <c r="AO381" i="15" s="1"/>
  <c r="AT10" i="15"/>
  <c r="AU10" i="15"/>
  <c r="M382" i="15"/>
  <c r="N382" i="15"/>
  <c r="AT11" i="15"/>
  <c r="AU11" i="15"/>
  <c r="M383" i="15"/>
  <c r="N383" i="15"/>
  <c r="AT12" i="15"/>
  <c r="AU12" i="15"/>
  <c r="M396" i="15"/>
  <c r="N396" i="15"/>
  <c r="AM396" i="15" s="1"/>
  <c r="AO396" i="15" s="1"/>
  <c r="AT13" i="15"/>
  <c r="AU13" i="15"/>
  <c r="M397" i="15"/>
  <c r="N397" i="15"/>
  <c r="O397" i="15" s="1"/>
  <c r="P397" i="15" s="1"/>
  <c r="AT14" i="15"/>
  <c r="AU14" i="15"/>
  <c r="M426" i="15"/>
  <c r="N426" i="15"/>
  <c r="AM426" i="15" s="1"/>
  <c r="AO426" i="15" s="1"/>
  <c r="AN426" i="15" s="1"/>
  <c r="AT15" i="15"/>
  <c r="AU15" i="15"/>
  <c r="M427" i="15"/>
  <c r="N427" i="15"/>
  <c r="AM427" i="15" s="1"/>
  <c r="AO427" i="15" s="1"/>
  <c r="AT16" i="15"/>
  <c r="AU16" i="15"/>
  <c r="M428" i="15"/>
  <c r="N428" i="15"/>
  <c r="AM428" i="15" s="1"/>
  <c r="AO428" i="15" s="1"/>
  <c r="AT17" i="15"/>
  <c r="AU17" i="15"/>
  <c r="M429" i="15"/>
  <c r="N429" i="15"/>
  <c r="O429" i="15" s="1"/>
  <c r="P429" i="15" s="1"/>
  <c r="AT18" i="15"/>
  <c r="AU18" i="15"/>
  <c r="M474" i="15"/>
  <c r="N474" i="15"/>
  <c r="O474" i="15" s="1"/>
  <c r="P474" i="15" s="1"/>
  <c r="AT19" i="15"/>
  <c r="AU19" i="15"/>
  <c r="M475" i="15"/>
  <c r="N475" i="15"/>
  <c r="AM475" i="15" s="1"/>
  <c r="AO475" i="15" s="1"/>
  <c r="AT20" i="15"/>
  <c r="AU20" i="15"/>
  <c r="M476" i="15"/>
  <c r="N476" i="15"/>
  <c r="O476" i="15" s="1"/>
  <c r="P476" i="15" s="1"/>
  <c r="AT21" i="15"/>
  <c r="AU21" i="15"/>
  <c r="M477" i="15"/>
  <c r="N477" i="15"/>
  <c r="AM477" i="15" s="1"/>
  <c r="AO477" i="15" s="1"/>
  <c r="AP477" i="15" s="1"/>
  <c r="AT22" i="15"/>
  <c r="AU22" i="15"/>
  <c r="M478" i="15"/>
  <c r="N478" i="15"/>
  <c r="AT23" i="15"/>
  <c r="AU23" i="15"/>
  <c r="M479" i="15"/>
  <c r="N479" i="15"/>
  <c r="AT24" i="15"/>
  <c r="AU24" i="15"/>
  <c r="M480" i="15"/>
  <c r="N480" i="15"/>
  <c r="AT25" i="15"/>
  <c r="AU25" i="15"/>
  <c r="M481" i="15"/>
  <c r="N481" i="15"/>
  <c r="O481" i="15" s="1"/>
  <c r="P481" i="15" s="1"/>
  <c r="AT26" i="15"/>
  <c r="AU26" i="15"/>
  <c r="M482" i="15"/>
  <c r="N482" i="15"/>
  <c r="AT27" i="15"/>
  <c r="AU27" i="15"/>
  <c r="M483" i="15"/>
  <c r="N483" i="15"/>
  <c r="AM483" i="15" s="1"/>
  <c r="AO483" i="15" s="1"/>
  <c r="AN483" i="15" s="1"/>
  <c r="AT28" i="15"/>
  <c r="AU28" i="15"/>
  <c r="M484" i="15"/>
  <c r="N484" i="15"/>
  <c r="M486" i="15"/>
  <c r="N486" i="15"/>
  <c r="AM486" i="15" s="1"/>
  <c r="AO486" i="15" s="1"/>
  <c r="AN486" i="15" s="1"/>
  <c r="AT30" i="15"/>
  <c r="AU30" i="15"/>
  <c r="M487" i="15"/>
  <c r="N487" i="15"/>
  <c r="O487" i="15" s="1"/>
  <c r="P487" i="15" s="1"/>
  <c r="AT31" i="15"/>
  <c r="AU31" i="15"/>
  <c r="M488" i="15"/>
  <c r="N488" i="15"/>
  <c r="AT32" i="15"/>
  <c r="AU32" i="15"/>
  <c r="M503" i="15"/>
  <c r="N503" i="15"/>
  <c r="O503" i="15" s="1"/>
  <c r="P503" i="15" s="1"/>
  <c r="AT33" i="15"/>
  <c r="AU33" i="15"/>
  <c r="M504" i="15"/>
  <c r="N504" i="15"/>
  <c r="AT34" i="15"/>
  <c r="AU34" i="15"/>
  <c r="M505" i="15"/>
  <c r="N505" i="15"/>
  <c r="AM505" i="15" s="1"/>
  <c r="AO505" i="15" s="1"/>
  <c r="AT35" i="15"/>
  <c r="AU35" i="15"/>
  <c r="M506" i="15"/>
  <c r="N506" i="15"/>
  <c r="AI506" i="15"/>
  <c r="M538" i="15"/>
  <c r="N538" i="15"/>
  <c r="O538" i="15" s="1"/>
  <c r="P538" i="15" s="1"/>
  <c r="AT37" i="15"/>
  <c r="AU37" i="15"/>
  <c r="M540" i="15"/>
  <c r="N540" i="15"/>
  <c r="O540" i="15" s="1"/>
  <c r="P540" i="15" s="1"/>
  <c r="AT38" i="15"/>
  <c r="AU38" i="15"/>
  <c r="M600" i="15"/>
  <c r="N600" i="15"/>
  <c r="O600" i="15" s="1"/>
  <c r="P600" i="15" s="1"/>
  <c r="AT39" i="15"/>
  <c r="AU39" i="15"/>
  <c r="M2" i="15"/>
  <c r="N2" i="15"/>
  <c r="O2" i="15" s="1"/>
  <c r="P2" i="15" s="1"/>
  <c r="AT40" i="15"/>
  <c r="AU40" i="15"/>
  <c r="M3" i="15"/>
  <c r="N3" i="15"/>
  <c r="AM3" i="15" s="1"/>
  <c r="AO3" i="15" s="1"/>
  <c r="AT41" i="15"/>
  <c r="AU41" i="15"/>
  <c r="M4" i="15"/>
  <c r="N4" i="15"/>
  <c r="O4" i="15" s="1"/>
  <c r="P4" i="15" s="1"/>
  <c r="AT42" i="15"/>
  <c r="AU42" i="15"/>
  <c r="M5" i="15"/>
  <c r="N5" i="15"/>
  <c r="O5" i="15" s="1"/>
  <c r="P5" i="15" s="1"/>
  <c r="AT43" i="15"/>
  <c r="AU43" i="15"/>
  <c r="M6" i="15"/>
  <c r="N6" i="15"/>
  <c r="AT44" i="15"/>
  <c r="AU44" i="15"/>
  <c r="M7" i="15"/>
  <c r="N7" i="15"/>
  <c r="O7" i="15" s="1"/>
  <c r="P7" i="15" s="1"/>
  <c r="AT45" i="15"/>
  <c r="AU45" i="15"/>
  <c r="M8" i="15"/>
  <c r="N8" i="15"/>
  <c r="AT46" i="15"/>
  <c r="AU46" i="15"/>
  <c r="M9" i="15"/>
  <c r="N9" i="15"/>
  <c r="AM9" i="15" s="1"/>
  <c r="AO9" i="15" s="1"/>
  <c r="M10" i="15"/>
  <c r="N10" i="15"/>
  <c r="AM10" i="15" s="1"/>
  <c r="AO10" i="15" s="1"/>
  <c r="AN10" i="15" s="1"/>
  <c r="AT48" i="15"/>
  <c r="AU48" i="15"/>
  <c r="M11" i="15"/>
  <c r="N11" i="15"/>
  <c r="AT49" i="15"/>
  <c r="AU49" i="15"/>
  <c r="M12" i="15"/>
  <c r="N12" i="15"/>
  <c r="AM12" i="15" s="1"/>
  <c r="AO12" i="15" s="1"/>
  <c r="AT50" i="15"/>
  <c r="AU50" i="15"/>
  <c r="M13" i="15"/>
  <c r="N13" i="15"/>
  <c r="AM13" i="15" s="1"/>
  <c r="AO13" i="15" s="1"/>
  <c r="AT51" i="15"/>
  <c r="AU51" i="15"/>
  <c r="M14" i="15"/>
  <c r="N14" i="15"/>
  <c r="AT52" i="15"/>
  <c r="AU52" i="15"/>
  <c r="M15" i="15"/>
  <c r="N15" i="15"/>
  <c r="AM15" i="15" s="1"/>
  <c r="AO15" i="15" s="1"/>
  <c r="AT53" i="15"/>
  <c r="AU53" i="15"/>
  <c r="M16" i="15"/>
  <c r="N16" i="15"/>
  <c r="AM16" i="15" s="1"/>
  <c r="AO16" i="15" s="1"/>
  <c r="AP16" i="15" s="1"/>
  <c r="AT54" i="15"/>
  <c r="AU54" i="15"/>
  <c r="M17" i="15"/>
  <c r="N17" i="15"/>
  <c r="AM17" i="15" s="1"/>
  <c r="AO17" i="15" s="1"/>
  <c r="AT55" i="15"/>
  <c r="AU55" i="15"/>
  <c r="M18" i="15"/>
  <c r="N18" i="15"/>
  <c r="AT56" i="15"/>
  <c r="AU56" i="15"/>
  <c r="M19" i="15"/>
  <c r="N19" i="15"/>
  <c r="AT57" i="15"/>
  <c r="AU57" i="15"/>
  <c r="M20" i="15"/>
  <c r="N20" i="15"/>
  <c r="AT58" i="15"/>
  <c r="AU58" i="15"/>
  <c r="M21" i="15"/>
  <c r="N21" i="15"/>
  <c r="AT59" i="15"/>
  <c r="AU59" i="15"/>
  <c r="M22" i="15"/>
  <c r="N22" i="15"/>
  <c r="AT60" i="15"/>
  <c r="AU60" i="15"/>
  <c r="M23" i="15"/>
  <c r="N23" i="15"/>
  <c r="AT61" i="15"/>
  <c r="AU61" i="15"/>
  <c r="M24" i="15"/>
  <c r="N24" i="15"/>
  <c r="O24" i="15" s="1"/>
  <c r="P24" i="15" s="1"/>
  <c r="AT62" i="15"/>
  <c r="AU62" i="15"/>
  <c r="M25" i="15"/>
  <c r="N25" i="15"/>
  <c r="O25" i="15" s="1"/>
  <c r="P25" i="15" s="1"/>
  <c r="AT63" i="15"/>
  <c r="AU63" i="15"/>
  <c r="M26" i="15"/>
  <c r="N26" i="15"/>
  <c r="AM26" i="15" s="1"/>
  <c r="AO26" i="15" s="1"/>
  <c r="AT64" i="15"/>
  <c r="AU64" i="15"/>
  <c r="M27" i="15"/>
  <c r="N27" i="15"/>
  <c r="O27" i="15" s="1"/>
  <c r="P27" i="15" s="1"/>
  <c r="AT65" i="15"/>
  <c r="AU65" i="15"/>
  <c r="M28" i="15"/>
  <c r="N28" i="15"/>
  <c r="AM28" i="15" s="1"/>
  <c r="AO28" i="15" s="1"/>
  <c r="AT66" i="15"/>
  <c r="AU66" i="15"/>
  <c r="M29" i="15"/>
  <c r="N29" i="15"/>
  <c r="AT67" i="15"/>
  <c r="AU67" i="15"/>
  <c r="M30" i="15"/>
  <c r="N30" i="15"/>
  <c r="AT68" i="15"/>
  <c r="AU68" i="15"/>
  <c r="M31" i="15"/>
  <c r="N31" i="15"/>
  <c r="AM31" i="15" s="1"/>
  <c r="AO31" i="15" s="1"/>
  <c r="AT69" i="15"/>
  <c r="AU69" i="15"/>
  <c r="M32" i="15"/>
  <c r="N32" i="15"/>
  <c r="AM32" i="15" s="1"/>
  <c r="AO32" i="15" s="1"/>
  <c r="AP32" i="15" s="1"/>
  <c r="AT70" i="15"/>
  <c r="AU70" i="15"/>
  <c r="M33" i="15"/>
  <c r="N33" i="15"/>
  <c r="AM33" i="15" s="1"/>
  <c r="AO33" i="15" s="1"/>
  <c r="AN33" i="15" s="1"/>
  <c r="AT71" i="15"/>
  <c r="AU71" i="15"/>
  <c r="M34" i="15"/>
  <c r="N34" i="15"/>
  <c r="AT72" i="15"/>
  <c r="AU72" i="15"/>
  <c r="M35" i="15"/>
  <c r="N35" i="15"/>
  <c r="AT73" i="15"/>
  <c r="AU73" i="15"/>
  <c r="M36" i="15"/>
  <c r="N36" i="15"/>
  <c r="O36" i="15" s="1"/>
  <c r="P36" i="15" s="1"/>
  <c r="AT74" i="15"/>
  <c r="AU74" i="15"/>
  <c r="M37" i="15"/>
  <c r="N37" i="15"/>
  <c r="AM37" i="15" s="1"/>
  <c r="AO37" i="15" s="1"/>
  <c r="AT75" i="15"/>
  <c r="AU75" i="15"/>
  <c r="M38" i="15"/>
  <c r="N38" i="15"/>
  <c r="AT76" i="15"/>
  <c r="AU76" i="15"/>
  <c r="M39" i="15"/>
  <c r="N39" i="15"/>
  <c r="O39" i="15" s="1"/>
  <c r="P39" i="15" s="1"/>
  <c r="AT77" i="15"/>
  <c r="AU77" i="15"/>
  <c r="M40" i="15"/>
  <c r="N40" i="15"/>
  <c r="AM40" i="15" s="1"/>
  <c r="AO40" i="15" s="1"/>
  <c r="AN40" i="15" s="1"/>
  <c r="AT78" i="15"/>
  <c r="AU78" i="15"/>
  <c r="M41" i="15"/>
  <c r="N41" i="15"/>
  <c r="AT79" i="15"/>
  <c r="AU79" i="15"/>
  <c r="M42" i="15"/>
  <c r="N42" i="15"/>
  <c r="AT80" i="15"/>
  <c r="AU80" i="15"/>
  <c r="M43" i="15"/>
  <c r="N43" i="15"/>
  <c r="O43" i="15" s="1"/>
  <c r="P43" i="15" s="1"/>
  <c r="AT81" i="15"/>
  <c r="AU81" i="15"/>
  <c r="M44" i="15"/>
  <c r="N44" i="15"/>
  <c r="AT82" i="15"/>
  <c r="AU82" i="15"/>
  <c r="M45" i="15"/>
  <c r="N45" i="15"/>
  <c r="AT83" i="15"/>
  <c r="AU83" i="15"/>
  <c r="M46" i="15"/>
  <c r="N46" i="15"/>
  <c r="O46" i="15" s="1"/>
  <c r="P46" i="15" s="1"/>
  <c r="AT84" i="15"/>
  <c r="AU84" i="15"/>
  <c r="M47" i="15"/>
  <c r="N47" i="15"/>
  <c r="O47" i="15" s="1"/>
  <c r="P47" i="15" s="1"/>
  <c r="AT85" i="15"/>
  <c r="AU85" i="15"/>
  <c r="M48" i="15"/>
  <c r="N48" i="15"/>
  <c r="O48" i="15" s="1"/>
  <c r="P48" i="15" s="1"/>
  <c r="AT86" i="15"/>
  <c r="AU86" i="15"/>
  <c r="M49" i="15"/>
  <c r="N49" i="15"/>
  <c r="AT87" i="15"/>
  <c r="AU87" i="15"/>
  <c r="M50" i="15"/>
  <c r="N50" i="15"/>
  <c r="AT88" i="15"/>
  <c r="AU88" i="15"/>
  <c r="M51" i="15"/>
  <c r="N51" i="15"/>
  <c r="AT89" i="15"/>
  <c r="AU89" i="15"/>
  <c r="M52" i="15"/>
  <c r="N52" i="15"/>
  <c r="AT90" i="15"/>
  <c r="AU90" i="15"/>
  <c r="M53" i="15"/>
  <c r="N53" i="15"/>
  <c r="AM53" i="15" s="1"/>
  <c r="AO53" i="15" s="1"/>
  <c r="AT91" i="15"/>
  <c r="AU91" i="15"/>
  <c r="M54" i="15"/>
  <c r="N54" i="15"/>
  <c r="AT92" i="15"/>
  <c r="AU92" i="15"/>
  <c r="M55" i="15"/>
  <c r="N55" i="15"/>
  <c r="AM55" i="15" s="1"/>
  <c r="AO55" i="15" s="1"/>
  <c r="AT93" i="15"/>
  <c r="AU93" i="15"/>
  <c r="M56" i="15"/>
  <c r="N56" i="15"/>
  <c r="O56" i="15" s="1"/>
  <c r="P56" i="15" s="1"/>
  <c r="AT94" i="15"/>
  <c r="AU94" i="15"/>
  <c r="M57" i="15"/>
  <c r="N57" i="15"/>
  <c r="O57" i="15" s="1"/>
  <c r="P57" i="15" s="1"/>
  <c r="AT95" i="15"/>
  <c r="AU95" i="15"/>
  <c r="M58" i="15"/>
  <c r="N58" i="15"/>
  <c r="AT96" i="15"/>
  <c r="AU96" i="15"/>
  <c r="M59" i="15"/>
  <c r="N59" i="15"/>
  <c r="AM59" i="15" s="1"/>
  <c r="AO59" i="15" s="1"/>
  <c r="AT97" i="15"/>
  <c r="AU97" i="15"/>
  <c r="M60" i="15"/>
  <c r="N60" i="15"/>
  <c r="AT98" i="15"/>
  <c r="AU98" i="15"/>
  <c r="M61" i="15"/>
  <c r="N61" i="15"/>
  <c r="AT99" i="15"/>
  <c r="AU99" i="15"/>
  <c r="M62" i="15"/>
  <c r="N62" i="15"/>
  <c r="AT100" i="15"/>
  <c r="AU100" i="15"/>
  <c r="M63" i="15"/>
  <c r="N63" i="15"/>
  <c r="AT101" i="15"/>
  <c r="AU101" i="15"/>
  <c r="M64" i="15"/>
  <c r="N64" i="15"/>
  <c r="O64" i="15" s="1"/>
  <c r="P64" i="15" s="1"/>
  <c r="AT102" i="15"/>
  <c r="AU102" i="15"/>
  <c r="M65" i="15"/>
  <c r="N65" i="15"/>
  <c r="AT103" i="15"/>
  <c r="AU103" i="15"/>
  <c r="M66" i="15"/>
  <c r="N66" i="15"/>
  <c r="AM66" i="15" s="1"/>
  <c r="AO66" i="15" s="1"/>
  <c r="AT104" i="15"/>
  <c r="AU104" i="15"/>
  <c r="M67" i="15"/>
  <c r="N67" i="15"/>
  <c r="AT105" i="15"/>
  <c r="AU105" i="15"/>
  <c r="M68" i="15"/>
  <c r="N68" i="15"/>
  <c r="AM68" i="15" s="1"/>
  <c r="AO68" i="15" s="1"/>
  <c r="AT106" i="15"/>
  <c r="AU106" i="15"/>
  <c r="M69" i="15"/>
  <c r="N69" i="15"/>
  <c r="O69" i="15" s="1"/>
  <c r="P69" i="15" s="1"/>
  <c r="AT107" i="15"/>
  <c r="AU107" i="15"/>
  <c r="M70" i="15"/>
  <c r="N70" i="15"/>
  <c r="AT108" i="15"/>
  <c r="AU108" i="15"/>
  <c r="M71" i="15"/>
  <c r="N71" i="15"/>
  <c r="AM71" i="15" s="1"/>
  <c r="AO71" i="15" s="1"/>
  <c r="AN71" i="15" s="1"/>
  <c r="AT109" i="15"/>
  <c r="AU109" i="15"/>
  <c r="M72" i="15"/>
  <c r="N72" i="15"/>
  <c r="AM72" i="15" s="1"/>
  <c r="AO72" i="15" s="1"/>
  <c r="AT110" i="15"/>
  <c r="AU110" i="15"/>
  <c r="M73" i="15"/>
  <c r="N73" i="15"/>
  <c r="AT111" i="15"/>
  <c r="AU111" i="15"/>
  <c r="M74" i="15"/>
  <c r="N74" i="15"/>
  <c r="AT112" i="15"/>
  <c r="AU112" i="15"/>
  <c r="M75" i="15"/>
  <c r="N75" i="15"/>
  <c r="AT113" i="15"/>
  <c r="AU113" i="15"/>
  <c r="M76" i="15"/>
  <c r="N76" i="15"/>
  <c r="AT114" i="15"/>
  <c r="AU114" i="15"/>
  <c r="M77" i="15"/>
  <c r="N77" i="15"/>
  <c r="AT115" i="15"/>
  <c r="AU115" i="15"/>
  <c r="M78" i="15"/>
  <c r="N78" i="15"/>
  <c r="O78" i="15" s="1"/>
  <c r="P78" i="15" s="1"/>
  <c r="AT116" i="15"/>
  <c r="AU116" i="15"/>
  <c r="M80" i="15"/>
  <c r="N80" i="15"/>
  <c r="AT117" i="15"/>
  <c r="AU117" i="15"/>
  <c r="M81" i="15"/>
  <c r="N81" i="15"/>
  <c r="O81" i="15" s="1"/>
  <c r="P81" i="15" s="1"/>
  <c r="AT118" i="15"/>
  <c r="AU118" i="15"/>
  <c r="M82" i="15"/>
  <c r="N82" i="15"/>
  <c r="AM82" i="15" s="1"/>
  <c r="AO82" i="15" s="1"/>
  <c r="AT119" i="15"/>
  <c r="AU119" i="15"/>
  <c r="M83" i="15"/>
  <c r="N83" i="15"/>
  <c r="AT120" i="15"/>
  <c r="AU120" i="15"/>
  <c r="M87" i="15"/>
  <c r="N87" i="15"/>
  <c r="AT121" i="15"/>
  <c r="AU121" i="15"/>
  <c r="M88" i="15"/>
  <c r="N88" i="15"/>
  <c r="AT122" i="15"/>
  <c r="AU122" i="15"/>
  <c r="M90" i="15"/>
  <c r="N90" i="15"/>
  <c r="O90" i="15" s="1"/>
  <c r="P90" i="15" s="1"/>
  <c r="AT123" i="15"/>
  <c r="AU123" i="15"/>
  <c r="M91" i="15"/>
  <c r="N91" i="15"/>
  <c r="O91" i="15" s="1"/>
  <c r="P91" i="15" s="1"/>
  <c r="AT124" i="15"/>
  <c r="AU124" i="15"/>
  <c r="M92" i="15"/>
  <c r="N92" i="15"/>
  <c r="AT125" i="15"/>
  <c r="AU125" i="15"/>
  <c r="M93" i="15"/>
  <c r="N93" i="15"/>
  <c r="O93" i="15" s="1"/>
  <c r="P93" i="15" s="1"/>
  <c r="AT126" i="15"/>
  <c r="AU126" i="15"/>
  <c r="M94" i="15"/>
  <c r="N94" i="15"/>
  <c r="AM94" i="15" s="1"/>
  <c r="AO94" i="15" s="1"/>
  <c r="AP94" i="15" s="1"/>
  <c r="AT127" i="15"/>
  <c r="AU127" i="15"/>
  <c r="M95" i="15"/>
  <c r="N95" i="15"/>
  <c r="AT128" i="15"/>
  <c r="AU128" i="15"/>
  <c r="M96" i="15"/>
  <c r="N96" i="15"/>
  <c r="O96" i="15" s="1"/>
  <c r="P96" i="15" s="1"/>
  <c r="AT129" i="15"/>
  <c r="AU129" i="15"/>
  <c r="M97" i="15"/>
  <c r="N97" i="15"/>
  <c r="AT130" i="15"/>
  <c r="AU130" i="15"/>
  <c r="M98" i="15"/>
  <c r="N98" i="15"/>
  <c r="AM98" i="15" s="1"/>
  <c r="AO98" i="15" s="1"/>
  <c r="AT131" i="15"/>
  <c r="AU131" i="15"/>
  <c r="M99" i="15"/>
  <c r="N99" i="15"/>
  <c r="AM99" i="15" s="1"/>
  <c r="AO99" i="15" s="1"/>
  <c r="AT132" i="15"/>
  <c r="AU132" i="15"/>
  <c r="M100" i="15"/>
  <c r="N100" i="15"/>
  <c r="AM100" i="15" s="1"/>
  <c r="AO100" i="15" s="1"/>
  <c r="AT133" i="15"/>
  <c r="AU133" i="15"/>
  <c r="M101" i="15"/>
  <c r="N101" i="15"/>
  <c r="AT134" i="15"/>
  <c r="AU134" i="15"/>
  <c r="M102" i="15"/>
  <c r="N102" i="15"/>
  <c r="O102" i="15" s="1"/>
  <c r="P102" i="15" s="1"/>
  <c r="AT135" i="15"/>
  <c r="AU135" i="15"/>
  <c r="M103" i="15"/>
  <c r="N103" i="15"/>
  <c r="AM103" i="15" s="1"/>
  <c r="AO103" i="15" s="1"/>
  <c r="AP103" i="15" s="1"/>
  <c r="AT136" i="15"/>
  <c r="AU136" i="15"/>
  <c r="M104" i="15"/>
  <c r="N104" i="15"/>
  <c r="AM104" i="15" s="1"/>
  <c r="AO104" i="15" s="1"/>
  <c r="M105" i="15"/>
  <c r="N105" i="15"/>
  <c r="O105" i="15" s="1"/>
  <c r="P105" i="15" s="1"/>
  <c r="AT138" i="15"/>
  <c r="AU138" i="15"/>
  <c r="M106" i="15"/>
  <c r="N106" i="15"/>
  <c r="AM106" i="15" s="1"/>
  <c r="AO106" i="15" s="1"/>
  <c r="AT139" i="15"/>
  <c r="AU139" i="15"/>
  <c r="M107" i="15"/>
  <c r="N107" i="15"/>
  <c r="O107" i="15" s="1"/>
  <c r="P107" i="15" s="1"/>
  <c r="AT140" i="15"/>
  <c r="AU140" i="15"/>
  <c r="M108" i="15"/>
  <c r="N108" i="15"/>
  <c r="AT141" i="15"/>
  <c r="AU141" i="15"/>
  <c r="M109" i="15"/>
  <c r="N109" i="15"/>
  <c r="AT142" i="15"/>
  <c r="AU142" i="15"/>
  <c r="M327" i="15"/>
  <c r="N327" i="15"/>
  <c r="AT143" i="15"/>
  <c r="AU143" i="15"/>
  <c r="M393" i="15"/>
  <c r="N393" i="15"/>
  <c r="AM393" i="15" s="1"/>
  <c r="AO393" i="15" s="1"/>
  <c r="AT144" i="15"/>
  <c r="AU144" i="15"/>
  <c r="M417" i="15"/>
  <c r="N417" i="15"/>
  <c r="AT145" i="15"/>
  <c r="AU145" i="15"/>
  <c r="M418" i="15"/>
  <c r="N418" i="15"/>
  <c r="O418" i="15" s="1"/>
  <c r="P418" i="15" s="1"/>
  <c r="AT146" i="15"/>
  <c r="AU146" i="15"/>
  <c r="M110" i="15"/>
  <c r="N110" i="15"/>
  <c r="AT147" i="15"/>
  <c r="AU147" i="15"/>
  <c r="M111" i="15"/>
  <c r="N111" i="15"/>
  <c r="O111" i="15" s="1"/>
  <c r="P111" i="15" s="1"/>
  <c r="AT148" i="15"/>
  <c r="AU148" i="15"/>
  <c r="M112" i="15"/>
  <c r="N112" i="15"/>
  <c r="AT149" i="15"/>
  <c r="AU149" i="15"/>
  <c r="M113" i="15"/>
  <c r="N113" i="15"/>
  <c r="AM113" i="15" s="1"/>
  <c r="AO113" i="15" s="1"/>
  <c r="AT150" i="15"/>
  <c r="AU150" i="15"/>
  <c r="M114" i="15"/>
  <c r="N114" i="15"/>
  <c r="M115" i="15"/>
  <c r="N115" i="15"/>
  <c r="M116" i="15"/>
  <c r="N116" i="15"/>
  <c r="O116" i="15" s="1"/>
  <c r="P116" i="15" s="1"/>
  <c r="M117" i="15"/>
  <c r="N117" i="15"/>
  <c r="M118" i="15"/>
  <c r="N118" i="15"/>
  <c r="AM118" i="15" s="1"/>
  <c r="AO118" i="15" s="1"/>
  <c r="AT155" i="15"/>
  <c r="AU155" i="15"/>
  <c r="M119" i="15"/>
  <c r="N119" i="15"/>
  <c r="AM119" i="15" s="1"/>
  <c r="AO119" i="15" s="1"/>
  <c r="AT156" i="15"/>
  <c r="AU156" i="15"/>
  <c r="M120" i="15"/>
  <c r="N120" i="15"/>
  <c r="O120" i="15" s="1"/>
  <c r="P120" i="15" s="1"/>
  <c r="AT157" i="15"/>
  <c r="AU157" i="15"/>
  <c r="M121" i="15"/>
  <c r="N121" i="15"/>
  <c r="O121" i="15" s="1"/>
  <c r="P121" i="15" s="1"/>
  <c r="AT158" i="15"/>
  <c r="AU158" i="15"/>
  <c r="M122" i="15"/>
  <c r="N122" i="15"/>
  <c r="AT159" i="15"/>
  <c r="AU159" i="15"/>
  <c r="M123" i="15"/>
  <c r="N123" i="15"/>
  <c r="AT160" i="15"/>
  <c r="AU160" i="15"/>
  <c r="M127" i="15"/>
  <c r="N127" i="15"/>
  <c r="O127" i="15" s="1"/>
  <c r="P127" i="15" s="1"/>
  <c r="AT161" i="15"/>
  <c r="AU161" i="15"/>
  <c r="M128" i="15"/>
  <c r="N128" i="15"/>
  <c r="AT162" i="15"/>
  <c r="AU162" i="15"/>
  <c r="M129" i="15"/>
  <c r="N129" i="15"/>
  <c r="O129" i="15" s="1"/>
  <c r="P129" i="15" s="1"/>
  <c r="AT163" i="15"/>
  <c r="AU163" i="15"/>
  <c r="M284" i="15"/>
  <c r="N284" i="15"/>
  <c r="AT164" i="15"/>
  <c r="AU164" i="15"/>
  <c r="M601" i="15"/>
  <c r="N601" i="15"/>
  <c r="AT165" i="15"/>
  <c r="AU165" i="15"/>
  <c r="M218" i="15"/>
  <c r="N218" i="15"/>
  <c r="AT166" i="15"/>
  <c r="AU166" i="15"/>
  <c r="M226" i="15"/>
  <c r="N226" i="15"/>
  <c r="O226" i="15" s="1"/>
  <c r="P226" i="15" s="1"/>
  <c r="AT167" i="15"/>
  <c r="AU167" i="15"/>
  <c r="M227" i="15"/>
  <c r="N227" i="15"/>
  <c r="AM227" i="15" s="1"/>
  <c r="AO227" i="15" s="1"/>
  <c r="M228" i="15"/>
  <c r="N228" i="15"/>
  <c r="AT169" i="15"/>
  <c r="AU169" i="15"/>
  <c r="M229" i="15"/>
  <c r="N229" i="15"/>
  <c r="AM229" i="15" s="1"/>
  <c r="AO229" i="15" s="1"/>
  <c r="AN229" i="15" s="1"/>
  <c r="AT170" i="15"/>
  <c r="AU170" i="15"/>
  <c r="M251" i="15"/>
  <c r="N251" i="15"/>
  <c r="AM251" i="15" s="1"/>
  <c r="AO251" i="15" s="1"/>
  <c r="AP251" i="15" s="1"/>
  <c r="AT171" i="15"/>
  <c r="AU171" i="15"/>
  <c r="M293" i="15"/>
  <c r="N293" i="15"/>
  <c r="AM293" i="15" s="1"/>
  <c r="AO293" i="15" s="1"/>
  <c r="AT172" i="15"/>
  <c r="AU172" i="15"/>
  <c r="M316" i="15"/>
  <c r="N316" i="15"/>
  <c r="AT173" i="15"/>
  <c r="AU173" i="15"/>
  <c r="M333" i="15"/>
  <c r="N333" i="15"/>
  <c r="AM333" i="15" s="1"/>
  <c r="AO333" i="15" s="1"/>
  <c r="AT174" i="15"/>
  <c r="AU174" i="15"/>
  <c r="M334" i="15"/>
  <c r="N334" i="15"/>
  <c r="O334" i="15" s="1"/>
  <c r="P334" i="15" s="1"/>
  <c r="AT175" i="15"/>
  <c r="AU175" i="15"/>
  <c r="M335" i="15"/>
  <c r="N335" i="15"/>
  <c r="O335" i="15" s="1"/>
  <c r="P335" i="15" s="1"/>
  <c r="AT176" i="15"/>
  <c r="AU176" i="15"/>
  <c r="M336" i="15"/>
  <c r="N336" i="15"/>
  <c r="AT177" i="15"/>
  <c r="AU177" i="15"/>
  <c r="M337" i="15"/>
  <c r="N337" i="15"/>
  <c r="AT178" i="15"/>
  <c r="AU178" i="15"/>
  <c r="M338" i="15"/>
  <c r="N338" i="15"/>
  <c r="AT179" i="15"/>
  <c r="AU179" i="15"/>
  <c r="M339" i="15"/>
  <c r="N339" i="15"/>
  <c r="O339" i="15" s="1"/>
  <c r="P339" i="15" s="1"/>
  <c r="AT180" i="15"/>
  <c r="AU180" i="15"/>
  <c r="M340" i="15"/>
  <c r="N340" i="15"/>
  <c r="O340" i="15" s="1"/>
  <c r="P340" i="15" s="1"/>
  <c r="AT181" i="15"/>
  <c r="AU181" i="15"/>
  <c r="M341" i="15"/>
  <c r="N341" i="15"/>
  <c r="AT182" i="15"/>
  <c r="AU182" i="15"/>
  <c r="M342" i="15"/>
  <c r="N342" i="15"/>
  <c r="AT183" i="15"/>
  <c r="AU183" i="15"/>
  <c r="M343" i="15"/>
  <c r="N343" i="15"/>
  <c r="AT184" i="15"/>
  <c r="AU184" i="15"/>
  <c r="M344" i="15"/>
  <c r="N344" i="15"/>
  <c r="AT185" i="15"/>
  <c r="AU185" i="15"/>
  <c r="M345" i="15"/>
  <c r="N345" i="15"/>
  <c r="AT186" i="15"/>
  <c r="AU186" i="15"/>
  <c r="M346" i="15"/>
  <c r="N346" i="15"/>
  <c r="AT187" i="15"/>
  <c r="AU187" i="15"/>
  <c r="M458" i="15"/>
  <c r="N458" i="15"/>
  <c r="AM458" i="15" s="1"/>
  <c r="AO458" i="15" s="1"/>
  <c r="AT188" i="15"/>
  <c r="AU188" i="15"/>
  <c r="M459" i="15"/>
  <c r="N459" i="15"/>
  <c r="AM459" i="15" s="1"/>
  <c r="AO459" i="15" s="1"/>
  <c r="AP459" i="15" s="1"/>
  <c r="AT189" i="15"/>
  <c r="AU189" i="15"/>
  <c r="M460" i="15"/>
  <c r="N460" i="15"/>
  <c r="AT190" i="15"/>
  <c r="AU190" i="15"/>
  <c r="M461" i="15"/>
  <c r="N461" i="15"/>
  <c r="O461" i="15" s="1"/>
  <c r="P461" i="15" s="1"/>
  <c r="AT191" i="15"/>
  <c r="AU191" i="15"/>
  <c r="M462" i="15"/>
  <c r="N462" i="15"/>
  <c r="AM462" i="15" s="1"/>
  <c r="AO462" i="15" s="1"/>
  <c r="AP462" i="15" s="1"/>
  <c r="AT192" i="15"/>
  <c r="AU192" i="15"/>
  <c r="M468" i="15"/>
  <c r="N468" i="15"/>
  <c r="AT193" i="15"/>
  <c r="AU193" i="15"/>
  <c r="M469" i="15"/>
  <c r="N469" i="15"/>
  <c r="AM469" i="15" s="1"/>
  <c r="AO469" i="15" s="1"/>
  <c r="AT194" i="15"/>
  <c r="AU194" i="15"/>
  <c r="M470" i="15"/>
  <c r="N470" i="15"/>
  <c r="AT195" i="15"/>
  <c r="AU195" i="15"/>
  <c r="M471" i="15"/>
  <c r="N471" i="15"/>
  <c r="M489" i="15"/>
  <c r="N489" i="15"/>
  <c r="O489" i="15" s="1"/>
  <c r="P489" i="15" s="1"/>
  <c r="M567" i="15"/>
  <c r="N567" i="15"/>
  <c r="AT198" i="15"/>
  <c r="AU198" i="15"/>
  <c r="M568" i="15"/>
  <c r="N568" i="15"/>
  <c r="AT199" i="15"/>
  <c r="AU199" i="15"/>
  <c r="M569" i="15"/>
  <c r="N569" i="15"/>
  <c r="AM569" i="15" s="1"/>
  <c r="AO569" i="15" s="1"/>
  <c r="M570" i="15"/>
  <c r="N570" i="15"/>
  <c r="AM570" i="15" s="1"/>
  <c r="AO570" i="15" s="1"/>
  <c r="AP570" i="15" s="1"/>
  <c r="AT201" i="15"/>
  <c r="AU201" i="15"/>
  <c r="M571" i="15"/>
  <c r="N571" i="15"/>
  <c r="AT202" i="15"/>
  <c r="AU202" i="15"/>
  <c r="M572" i="15"/>
  <c r="N572" i="15"/>
  <c r="AM572" i="15" s="1"/>
  <c r="AO572" i="15" s="1"/>
  <c r="AT203" i="15"/>
  <c r="AU203" i="15"/>
  <c r="M573" i="15"/>
  <c r="N573" i="15"/>
  <c r="AT204" i="15"/>
  <c r="AU204" i="15"/>
  <c r="M574" i="15"/>
  <c r="N574" i="15"/>
  <c r="AM574" i="15" s="1"/>
  <c r="AO574" i="15" s="1"/>
  <c r="AT205" i="15"/>
  <c r="AU205" i="15"/>
  <c r="M575" i="15"/>
  <c r="N575" i="15"/>
  <c r="O575" i="15" s="1"/>
  <c r="P575" i="15" s="1"/>
  <c r="AT206" i="15"/>
  <c r="AU206" i="15"/>
  <c r="M576" i="15"/>
  <c r="N576" i="15"/>
  <c r="AT207" i="15"/>
  <c r="AU207" i="15"/>
  <c r="M577" i="15"/>
  <c r="N577" i="15"/>
  <c r="AT208" i="15"/>
  <c r="AU208" i="15"/>
  <c r="M578" i="15"/>
  <c r="N578" i="15"/>
  <c r="AM578" i="15" s="1"/>
  <c r="AO578" i="15" s="1"/>
  <c r="AN578" i="15" s="1"/>
  <c r="AT209" i="15"/>
  <c r="AU209" i="15"/>
  <c r="M579" i="15"/>
  <c r="N579" i="15"/>
  <c r="AM579" i="15" s="1"/>
  <c r="AO579" i="15" s="1"/>
  <c r="AT210" i="15"/>
  <c r="AU210" i="15"/>
  <c r="M580" i="15"/>
  <c r="N580" i="15"/>
  <c r="O580" i="15" s="1"/>
  <c r="P580" i="15" s="1"/>
  <c r="AT211" i="15"/>
  <c r="AU211" i="15"/>
  <c r="M581" i="15"/>
  <c r="N581" i="15"/>
  <c r="AM581" i="15" s="1"/>
  <c r="AO581" i="15" s="1"/>
  <c r="AT212" i="15"/>
  <c r="AU212" i="15"/>
  <c r="M582" i="15"/>
  <c r="N582" i="15"/>
  <c r="AT213" i="15"/>
  <c r="AU213" i="15"/>
  <c r="M583" i="15"/>
  <c r="N583" i="15"/>
  <c r="AM583" i="15" s="1"/>
  <c r="AO583" i="15" s="1"/>
  <c r="AN583" i="15" s="1"/>
  <c r="AT214" i="15"/>
  <c r="AU214" i="15"/>
  <c r="M584" i="15"/>
  <c r="N584" i="15"/>
  <c r="AT215" i="15"/>
  <c r="AU215" i="15"/>
  <c r="M585" i="15"/>
  <c r="N585" i="15"/>
  <c r="O585" i="15" s="1"/>
  <c r="P585" i="15" s="1"/>
  <c r="AT216" i="15"/>
  <c r="AU216" i="15"/>
  <c r="M586" i="15"/>
  <c r="N586" i="15"/>
  <c r="O586" i="15" s="1"/>
  <c r="P586" i="15" s="1"/>
  <c r="AT217" i="15"/>
  <c r="AU217" i="15"/>
  <c r="M587" i="15"/>
  <c r="N587" i="15"/>
  <c r="AT218" i="15"/>
  <c r="AU218" i="15"/>
  <c r="M588" i="15"/>
  <c r="N588" i="15"/>
  <c r="AT219" i="15"/>
  <c r="AU219" i="15"/>
  <c r="M589" i="15"/>
  <c r="N589" i="15"/>
  <c r="O589" i="15" s="1"/>
  <c r="P589" i="15" s="1"/>
  <c r="AT220" i="15"/>
  <c r="AU220" i="15"/>
  <c r="M590" i="15"/>
  <c r="N590" i="15"/>
  <c r="AT221" i="15"/>
  <c r="AU221" i="15"/>
  <c r="M591" i="15"/>
  <c r="N591" i="15"/>
  <c r="AT222" i="15"/>
  <c r="AU222" i="15"/>
  <c r="M592" i="15"/>
  <c r="N592" i="15"/>
  <c r="AM592" i="15" s="1"/>
  <c r="AO592" i="15" s="1"/>
  <c r="AT223" i="15"/>
  <c r="AU223" i="15"/>
  <c r="M593" i="15"/>
  <c r="N593" i="15"/>
  <c r="AT224" i="15"/>
  <c r="AU224" i="15"/>
  <c r="M594" i="15"/>
  <c r="N594" i="15"/>
  <c r="AT225" i="15"/>
  <c r="AU225" i="15"/>
  <c r="M595" i="15"/>
  <c r="N595" i="15"/>
  <c r="AM595" i="15" s="1"/>
  <c r="AO595" i="15" s="1"/>
  <c r="AN595" i="15" s="1"/>
  <c r="AT226" i="15"/>
  <c r="AU226" i="15"/>
  <c r="M596" i="15"/>
  <c r="N596" i="15"/>
  <c r="AM596" i="15" s="1"/>
  <c r="AO596" i="15" s="1"/>
  <c r="AT227" i="15"/>
  <c r="AU227" i="15"/>
  <c r="M597" i="15"/>
  <c r="N597" i="15"/>
  <c r="O597" i="15" s="1"/>
  <c r="P597" i="15" s="1"/>
  <c r="AT228" i="15"/>
  <c r="AU228" i="15"/>
  <c r="M598" i="15"/>
  <c r="N598" i="15"/>
  <c r="AM598" i="15" s="1"/>
  <c r="AO598" i="15" s="1"/>
  <c r="AT229" i="15"/>
  <c r="AU229" i="15"/>
  <c r="M599" i="15"/>
  <c r="N599" i="15"/>
  <c r="O599" i="15" s="1"/>
  <c r="P599" i="15" s="1"/>
  <c r="AT230" i="15"/>
  <c r="AU230" i="15"/>
  <c r="M602" i="15"/>
  <c r="N602" i="15"/>
  <c r="AT231" i="15"/>
  <c r="AU231" i="15"/>
  <c r="M603" i="15"/>
  <c r="N603" i="15"/>
  <c r="AT232" i="15"/>
  <c r="AU232" i="15"/>
  <c r="M604" i="15"/>
  <c r="N604" i="15"/>
  <c r="O604" i="15" s="1"/>
  <c r="P604" i="15" s="1"/>
  <c r="AT233" i="15"/>
  <c r="AU233" i="15"/>
  <c r="M605" i="15"/>
  <c r="N605" i="15"/>
  <c r="AT234" i="15"/>
  <c r="AU234" i="15"/>
  <c r="M606" i="15"/>
  <c r="N606" i="15"/>
  <c r="O606" i="15" s="1"/>
  <c r="P606" i="15" s="1"/>
  <c r="AT235" i="15"/>
  <c r="AU235" i="15"/>
  <c r="M608" i="15"/>
  <c r="N608" i="15"/>
  <c r="AT236" i="15"/>
  <c r="AU236" i="15"/>
  <c r="M609" i="15"/>
  <c r="N609" i="15"/>
  <c r="AT237" i="15"/>
  <c r="AU237" i="15"/>
  <c r="M610" i="15"/>
  <c r="N610" i="15"/>
  <c r="O610" i="15" s="1"/>
  <c r="P610" i="15" s="1"/>
  <c r="AT238" i="15"/>
  <c r="AU238" i="15"/>
  <c r="M611" i="15"/>
  <c r="N611" i="15"/>
  <c r="AM611" i="15" s="1"/>
  <c r="AO611" i="15" s="1"/>
  <c r="AT239" i="15"/>
  <c r="AU239" i="15"/>
  <c r="M612" i="15"/>
  <c r="N612" i="15"/>
  <c r="O612" i="15" s="1"/>
  <c r="P612" i="15" s="1"/>
  <c r="AT240" i="15"/>
  <c r="AU240" i="15"/>
  <c r="M613" i="15"/>
  <c r="N613" i="15"/>
  <c r="AT241" i="15"/>
  <c r="AU241" i="15"/>
  <c r="M614" i="15"/>
  <c r="N614" i="15"/>
  <c r="AM614" i="15" s="1"/>
  <c r="AO614" i="15" s="1"/>
  <c r="AT242" i="15"/>
  <c r="AU242" i="15"/>
  <c r="M615" i="15"/>
  <c r="N615" i="15"/>
  <c r="AM615" i="15" s="1"/>
  <c r="AO615" i="15" s="1"/>
  <c r="AT243" i="15"/>
  <c r="AU243" i="15"/>
  <c r="M317" i="15"/>
  <c r="N317" i="15"/>
  <c r="O317" i="15" s="1"/>
  <c r="P317" i="15" s="1"/>
  <c r="AT244" i="15"/>
  <c r="AU244" i="15"/>
  <c r="M318" i="15"/>
  <c r="N318" i="15"/>
  <c r="AM318" i="15" s="1"/>
  <c r="AO318" i="15" s="1"/>
  <c r="AT245" i="15"/>
  <c r="AU245" i="15"/>
  <c r="M319" i="15"/>
  <c r="N319" i="15"/>
  <c r="O319" i="15" s="1"/>
  <c r="P319" i="15" s="1"/>
  <c r="AT246" i="15"/>
  <c r="AU246" i="15"/>
  <c r="M320" i="15"/>
  <c r="N320" i="15"/>
  <c r="O320" i="15" s="1"/>
  <c r="P320" i="15" s="1"/>
  <c r="AT247" i="15"/>
  <c r="AU247" i="15"/>
  <c r="M321" i="15"/>
  <c r="N321" i="15"/>
  <c r="AT248" i="15"/>
  <c r="AU248" i="15"/>
  <c r="M323" i="15"/>
  <c r="N323" i="15"/>
  <c r="AT249" i="15"/>
  <c r="AU249" i="15"/>
  <c r="M324" i="15"/>
  <c r="N324" i="15"/>
  <c r="AM324" i="15" s="1"/>
  <c r="AO324" i="15" s="1"/>
  <c r="AT250" i="15"/>
  <c r="AU250" i="15"/>
  <c r="M325" i="15"/>
  <c r="N325" i="15"/>
  <c r="M328" i="15"/>
  <c r="N328" i="15"/>
  <c r="O328" i="15" s="1"/>
  <c r="P328" i="15" s="1"/>
  <c r="AT252" i="15"/>
  <c r="AU252" i="15"/>
  <c r="M329" i="15"/>
  <c r="N329" i="15"/>
  <c r="AT253" i="15"/>
  <c r="AU253" i="15"/>
  <c r="M330" i="15"/>
  <c r="N330" i="15"/>
  <c r="AT254" i="15"/>
  <c r="AU254" i="15"/>
  <c r="M331" i="15"/>
  <c r="N331" i="15"/>
  <c r="O331" i="15" s="1"/>
  <c r="P331" i="15" s="1"/>
  <c r="AT255" i="15"/>
  <c r="AU255" i="15"/>
  <c r="M322" i="15"/>
  <c r="N322" i="15"/>
  <c r="AM322" i="15" s="1"/>
  <c r="AO322" i="15" s="1"/>
  <c r="AP322" i="15" s="1"/>
  <c r="AT256" i="15"/>
  <c r="AU256" i="15"/>
  <c r="M326" i="15"/>
  <c r="N326" i="15"/>
  <c r="AT257" i="15"/>
  <c r="AU257" i="15"/>
  <c r="M332" i="15"/>
  <c r="N332" i="15"/>
  <c r="O332" i="15" s="1"/>
  <c r="P332" i="15" s="1"/>
  <c r="AT258" i="15"/>
  <c r="AU258" i="15"/>
  <c r="M130" i="15"/>
  <c r="N130" i="15"/>
  <c r="AT259" i="15"/>
  <c r="AU259" i="15"/>
  <c r="M131" i="15"/>
  <c r="N131" i="15"/>
  <c r="O131" i="15" s="1"/>
  <c r="P131" i="15" s="1"/>
  <c r="AT260" i="15"/>
  <c r="AU260" i="15"/>
  <c r="M132" i="15"/>
  <c r="N132" i="15"/>
  <c r="AT261" i="15"/>
  <c r="AU261" i="15"/>
  <c r="M133" i="15"/>
  <c r="N133" i="15"/>
  <c r="O133" i="15" s="1"/>
  <c r="P133" i="15" s="1"/>
  <c r="AT262" i="15"/>
  <c r="AU262" i="15"/>
  <c r="M134" i="15"/>
  <c r="N134" i="15"/>
  <c r="AT263" i="15"/>
  <c r="AU263" i="15"/>
  <c r="M135" i="15"/>
  <c r="N135" i="15"/>
  <c r="AT264" i="15"/>
  <c r="AU264" i="15"/>
  <c r="M136" i="15"/>
  <c r="N136" i="15"/>
  <c r="AT265" i="15"/>
  <c r="AU265" i="15"/>
  <c r="M137" i="15"/>
  <c r="N137" i="15"/>
  <c r="AM137" i="15" s="1"/>
  <c r="AO137" i="15" s="1"/>
  <c r="AT266" i="15"/>
  <c r="AU266" i="15"/>
  <c r="M138" i="15"/>
  <c r="N138" i="15"/>
  <c r="AT267" i="15"/>
  <c r="AU267" i="15"/>
  <c r="M139" i="15"/>
  <c r="N139" i="15"/>
  <c r="O139" i="15" s="1"/>
  <c r="P139" i="15" s="1"/>
  <c r="AT268" i="15"/>
  <c r="AU268" i="15"/>
  <c r="M140" i="15"/>
  <c r="N140" i="15"/>
  <c r="AT269" i="15"/>
  <c r="AU269" i="15"/>
  <c r="M141" i="15"/>
  <c r="N141" i="15"/>
  <c r="O141" i="15" s="1"/>
  <c r="P141" i="15" s="1"/>
  <c r="AT270" i="15"/>
  <c r="AU270" i="15"/>
  <c r="M142" i="15"/>
  <c r="N142" i="15"/>
  <c r="O142" i="15" s="1"/>
  <c r="P142" i="15" s="1"/>
  <c r="AT271" i="15"/>
  <c r="AU271" i="15"/>
  <c r="M143" i="15"/>
  <c r="N143" i="15"/>
  <c r="AT272" i="15"/>
  <c r="AU272" i="15"/>
  <c r="M144" i="15"/>
  <c r="N144" i="15"/>
  <c r="AT273" i="15"/>
  <c r="AU273" i="15"/>
  <c r="M145" i="15"/>
  <c r="N145" i="15"/>
  <c r="AT274" i="15"/>
  <c r="AU274" i="15"/>
  <c r="M146" i="15"/>
  <c r="N146" i="15"/>
  <c r="AM146" i="15" s="1"/>
  <c r="AO146" i="15" s="1"/>
  <c r="AP146" i="15" s="1"/>
  <c r="AT275" i="15"/>
  <c r="AU275" i="15"/>
  <c r="M147" i="15"/>
  <c r="N147" i="15"/>
  <c r="O147" i="15" s="1"/>
  <c r="P147" i="15" s="1"/>
  <c r="AT276" i="15"/>
  <c r="AU276" i="15"/>
  <c r="M148" i="15"/>
  <c r="N148" i="15"/>
  <c r="O148" i="15" s="1"/>
  <c r="P148" i="15" s="1"/>
  <c r="AT277" i="15"/>
  <c r="AU277" i="15"/>
  <c r="M149" i="15"/>
  <c r="N149" i="15"/>
  <c r="O149" i="15" s="1"/>
  <c r="P149" i="15" s="1"/>
  <c r="AT278" i="15"/>
  <c r="AU278" i="15"/>
  <c r="M150" i="15"/>
  <c r="N150" i="15"/>
  <c r="AT279" i="15"/>
  <c r="AU279" i="15"/>
  <c r="M151" i="15"/>
  <c r="N151" i="15"/>
  <c r="O151" i="15" s="1"/>
  <c r="P151" i="15" s="1"/>
  <c r="AT280" i="15"/>
  <c r="AU280" i="15"/>
  <c r="M152" i="15"/>
  <c r="N152" i="15"/>
  <c r="AT281" i="15"/>
  <c r="AU281" i="15"/>
  <c r="M153" i="15"/>
  <c r="N153" i="15"/>
  <c r="AT282" i="15"/>
  <c r="AU282" i="15"/>
  <c r="M154" i="15"/>
  <c r="N154" i="15"/>
  <c r="O154" i="15" s="1"/>
  <c r="P154" i="15" s="1"/>
  <c r="AT283" i="15"/>
  <c r="AU283" i="15"/>
  <c r="M155" i="15"/>
  <c r="N155" i="15"/>
  <c r="AM155" i="15" s="1"/>
  <c r="AO155" i="15" s="1"/>
  <c r="AT284" i="15"/>
  <c r="AU284" i="15"/>
  <c r="M156" i="15"/>
  <c r="N156" i="15"/>
  <c r="O156" i="15" s="1"/>
  <c r="P156" i="15" s="1"/>
  <c r="AT285" i="15"/>
  <c r="AU285" i="15"/>
  <c r="M157" i="15"/>
  <c r="N157" i="15"/>
  <c r="O157" i="15" s="1"/>
  <c r="P157" i="15" s="1"/>
  <c r="AT286" i="15"/>
  <c r="AU286" i="15"/>
  <c r="M158" i="15"/>
  <c r="N158" i="15"/>
  <c r="AM158" i="15" s="1"/>
  <c r="AO158" i="15" s="1"/>
  <c r="AT287" i="15"/>
  <c r="AU287" i="15"/>
  <c r="M159" i="15"/>
  <c r="N159" i="15"/>
  <c r="AT288" i="15"/>
  <c r="AU288" i="15"/>
  <c r="M160" i="15"/>
  <c r="N160" i="15"/>
  <c r="AM160" i="15" s="1"/>
  <c r="AO160" i="15" s="1"/>
  <c r="AT289" i="15"/>
  <c r="AU289" i="15"/>
  <c r="M161" i="15"/>
  <c r="N161" i="15"/>
  <c r="AM161" i="15" s="1"/>
  <c r="AO161" i="15" s="1"/>
  <c r="AN161" i="15" s="1"/>
  <c r="AT290" i="15"/>
  <c r="AU290" i="15"/>
  <c r="M162" i="15"/>
  <c r="N162" i="15"/>
  <c r="AT291" i="15"/>
  <c r="AU291" i="15"/>
  <c r="M163" i="15"/>
  <c r="N163" i="15"/>
  <c r="AT292" i="15"/>
  <c r="AU292" i="15"/>
  <c r="M164" i="15"/>
  <c r="N164" i="15"/>
  <c r="AM164" i="15" s="1"/>
  <c r="AO164" i="15" s="1"/>
  <c r="AT293" i="15"/>
  <c r="AU293" i="15"/>
  <c r="M165" i="15"/>
  <c r="N165" i="15"/>
  <c r="AT294" i="15"/>
  <c r="AU294" i="15"/>
  <c r="M166" i="15"/>
  <c r="N166" i="15"/>
  <c r="AM166" i="15" s="1"/>
  <c r="AO166" i="15" s="1"/>
  <c r="AT295" i="15"/>
  <c r="AU295" i="15"/>
  <c r="M167" i="15"/>
  <c r="N167" i="15"/>
  <c r="AT296" i="15"/>
  <c r="AU296" i="15"/>
  <c r="M168" i="15"/>
  <c r="N168" i="15"/>
  <c r="AM168" i="15" s="1"/>
  <c r="AO168" i="15" s="1"/>
  <c r="AT297" i="15"/>
  <c r="AU297" i="15"/>
  <c r="M169" i="15"/>
  <c r="N169" i="15"/>
  <c r="O169" i="15" s="1"/>
  <c r="P169" i="15" s="1"/>
  <c r="AT298" i="15"/>
  <c r="AU298" i="15"/>
  <c r="M170" i="15"/>
  <c r="N170" i="15"/>
  <c r="AT299" i="15"/>
  <c r="AU299" i="15"/>
  <c r="M171" i="15"/>
  <c r="N171" i="15"/>
  <c r="AM171" i="15" s="1"/>
  <c r="AO171" i="15" s="1"/>
  <c r="AT300" i="15"/>
  <c r="AU300" i="15"/>
  <c r="M172" i="15"/>
  <c r="N172" i="15"/>
  <c r="AM172" i="15" s="1"/>
  <c r="AO172" i="15" s="1"/>
  <c r="AP172" i="15" s="1"/>
  <c r="AT301" i="15"/>
  <c r="AU301" i="15"/>
  <c r="M173" i="15"/>
  <c r="N173" i="15"/>
  <c r="AT302" i="15"/>
  <c r="AU302" i="15"/>
  <c r="M174" i="15"/>
  <c r="N174" i="15"/>
  <c r="O174" i="15" s="1"/>
  <c r="P174" i="15" s="1"/>
  <c r="AT303" i="15"/>
  <c r="AU303" i="15"/>
  <c r="M175" i="15"/>
  <c r="N175" i="15"/>
  <c r="AT304" i="15"/>
  <c r="AU304" i="15"/>
  <c r="M176" i="15"/>
  <c r="N176" i="15"/>
  <c r="AT305" i="15"/>
  <c r="AU305" i="15"/>
  <c r="M177" i="15"/>
  <c r="N177" i="15"/>
  <c r="AM177" i="15" s="1"/>
  <c r="AO177" i="15" s="1"/>
  <c r="AT306" i="15"/>
  <c r="AU306" i="15"/>
  <c r="M178" i="15"/>
  <c r="N178" i="15"/>
  <c r="AT307" i="15"/>
  <c r="AU307" i="15"/>
  <c r="M179" i="15"/>
  <c r="N179" i="15"/>
  <c r="AT308" i="15"/>
  <c r="AU308" i="15"/>
  <c r="M180" i="15"/>
  <c r="N180" i="15"/>
  <c r="AT309" i="15"/>
  <c r="AU309" i="15"/>
  <c r="M181" i="15"/>
  <c r="N181" i="15"/>
  <c r="O181" i="15" s="1"/>
  <c r="P181" i="15" s="1"/>
  <c r="AT310" i="15"/>
  <c r="AU310" i="15"/>
  <c r="M182" i="15"/>
  <c r="N182" i="15"/>
  <c r="AT311" i="15"/>
  <c r="AU311" i="15"/>
  <c r="M294" i="15"/>
  <c r="N294" i="15"/>
  <c r="AT312" i="15"/>
  <c r="AU312" i="15"/>
  <c r="M187" i="15"/>
  <c r="N187" i="15"/>
  <c r="AM187" i="15" s="1"/>
  <c r="AO187" i="15" s="1"/>
  <c r="AT313" i="15"/>
  <c r="AU313" i="15"/>
  <c r="M188" i="15"/>
  <c r="N188" i="15"/>
  <c r="M189" i="15"/>
  <c r="N189" i="15"/>
  <c r="AT315" i="15"/>
  <c r="AU315" i="15"/>
  <c r="M190" i="15"/>
  <c r="N190" i="15"/>
  <c r="O190" i="15" s="1"/>
  <c r="P190" i="15" s="1"/>
  <c r="AT316" i="15"/>
  <c r="AU316" i="15"/>
  <c r="M191" i="15"/>
  <c r="N191" i="15"/>
  <c r="O191" i="15" s="1"/>
  <c r="P191" i="15" s="1"/>
  <c r="AT317" i="15"/>
  <c r="AU317" i="15"/>
  <c r="M192" i="15"/>
  <c r="N192" i="15"/>
  <c r="AT318" i="15"/>
  <c r="AU318" i="15"/>
  <c r="M193" i="15"/>
  <c r="N193" i="15"/>
  <c r="AM193" i="15" s="1"/>
  <c r="AO193" i="15" s="1"/>
  <c r="AN193" i="15" s="1"/>
  <c r="AT319" i="15"/>
  <c r="AU319" i="15"/>
  <c r="M194" i="15"/>
  <c r="N194" i="15"/>
  <c r="AM194" i="15" s="1"/>
  <c r="AO194" i="15" s="1"/>
  <c r="AT320" i="15"/>
  <c r="AU320" i="15"/>
  <c r="M195" i="15"/>
  <c r="N195" i="15"/>
  <c r="O195" i="15" s="1"/>
  <c r="P195" i="15" s="1"/>
  <c r="AT321" i="15"/>
  <c r="AU321" i="15"/>
  <c r="M196" i="15"/>
  <c r="N196" i="15"/>
  <c r="O196" i="15" s="1"/>
  <c r="P196" i="15" s="1"/>
  <c r="AT322" i="15"/>
  <c r="AU322" i="15"/>
  <c r="M197" i="15"/>
  <c r="N197" i="15"/>
  <c r="O197" i="15" s="1"/>
  <c r="P197" i="15" s="1"/>
  <c r="AT323" i="15"/>
  <c r="AU323" i="15"/>
  <c r="M198" i="15"/>
  <c r="N198" i="15"/>
  <c r="O198" i="15" s="1"/>
  <c r="P198" i="15" s="1"/>
  <c r="M199" i="15"/>
  <c r="N199" i="15"/>
  <c r="O199" i="15" s="1"/>
  <c r="P199" i="15" s="1"/>
  <c r="AT325" i="15"/>
  <c r="AU325" i="15"/>
  <c r="M200" i="15"/>
  <c r="N200" i="15"/>
  <c r="AM200" i="15" s="1"/>
  <c r="AO200" i="15" s="1"/>
  <c r="AP200" i="15" s="1"/>
  <c r="AT326" i="15"/>
  <c r="AU326" i="15"/>
  <c r="M201" i="15"/>
  <c r="N201" i="15"/>
  <c r="AT327" i="15"/>
  <c r="AU327" i="15"/>
  <c r="M202" i="15"/>
  <c r="N202" i="15"/>
  <c r="AT328" i="15"/>
  <c r="AU328" i="15"/>
  <c r="M203" i="15"/>
  <c r="N203" i="15"/>
  <c r="O203" i="15" s="1"/>
  <c r="P203" i="15" s="1"/>
  <c r="AT329" i="15"/>
  <c r="AU329" i="15"/>
  <c r="M204" i="15"/>
  <c r="N204" i="15"/>
  <c r="O204" i="15" s="1"/>
  <c r="P204" i="15" s="1"/>
  <c r="AT330" i="15"/>
  <c r="AU330" i="15"/>
  <c r="M205" i="15"/>
  <c r="N205" i="15"/>
  <c r="AM205" i="15" s="1"/>
  <c r="AO205" i="15" s="1"/>
  <c r="AP205" i="15" s="1"/>
  <c r="AT331" i="15"/>
  <c r="AU331" i="15"/>
  <c r="M206" i="15"/>
  <c r="N206" i="15"/>
  <c r="O206" i="15" s="1"/>
  <c r="P206" i="15" s="1"/>
  <c r="AT332" i="15"/>
  <c r="AU332" i="15"/>
  <c r="M207" i="15"/>
  <c r="N207" i="15"/>
  <c r="AT333" i="15"/>
  <c r="AU333" i="15"/>
  <c r="M208" i="15"/>
  <c r="N208" i="15"/>
  <c r="AT334" i="15"/>
  <c r="AU334" i="15"/>
  <c r="M209" i="15"/>
  <c r="N209" i="15"/>
  <c r="AT335" i="15"/>
  <c r="AU335" i="15"/>
  <c r="M210" i="15"/>
  <c r="N210" i="15"/>
  <c r="AT336" i="15"/>
  <c r="AU336" i="15"/>
  <c r="M211" i="15"/>
  <c r="N211" i="15"/>
  <c r="AT337" i="15"/>
  <c r="AU337" i="15"/>
  <c r="M212" i="15"/>
  <c r="N212" i="15"/>
  <c r="AT338" i="15"/>
  <c r="AU338" i="15"/>
  <c r="M213" i="15"/>
  <c r="N213" i="15"/>
  <c r="O213" i="15" s="1"/>
  <c r="P213" i="15" s="1"/>
  <c r="AT339" i="15"/>
  <c r="AU339" i="15"/>
  <c r="M214" i="15"/>
  <c r="N214" i="15"/>
  <c r="O214" i="15" s="1"/>
  <c r="P214" i="15" s="1"/>
  <c r="AT340" i="15"/>
  <c r="AU340" i="15"/>
  <c r="M215" i="15"/>
  <c r="N215" i="15"/>
  <c r="AM215" i="15" s="1"/>
  <c r="AO215" i="15" s="1"/>
  <c r="AT341" i="15"/>
  <c r="AU341" i="15"/>
  <c r="M216" i="15"/>
  <c r="N216" i="15"/>
  <c r="AT342" i="15"/>
  <c r="AU342" i="15"/>
  <c r="M217" i="15"/>
  <c r="N217" i="15"/>
  <c r="AM217" i="15" s="1"/>
  <c r="AO217" i="15" s="1"/>
  <c r="AT343" i="15"/>
  <c r="AU343" i="15"/>
  <c r="M219" i="15"/>
  <c r="N219" i="15"/>
  <c r="AM219" i="15" s="1"/>
  <c r="AO219" i="15" s="1"/>
  <c r="AT344" i="15"/>
  <c r="AU344" i="15"/>
  <c r="M220" i="15"/>
  <c r="N220" i="15"/>
  <c r="AM220" i="15" s="1"/>
  <c r="AO220" i="15" s="1"/>
  <c r="M221" i="15"/>
  <c r="N221" i="15"/>
  <c r="M222" i="15"/>
  <c r="N222" i="15"/>
  <c r="AM222" i="15" s="1"/>
  <c r="AO222" i="15" s="1"/>
  <c r="M223" i="15"/>
  <c r="N223" i="15"/>
  <c r="O223" i="15" s="1"/>
  <c r="P223" i="15" s="1"/>
  <c r="M224" i="15"/>
  <c r="N224" i="15"/>
  <c r="AM224" i="15" s="1"/>
  <c r="AO224" i="15" s="1"/>
  <c r="AN224" i="15" s="1"/>
  <c r="M225" i="15"/>
  <c r="N225" i="15"/>
  <c r="M230" i="15"/>
  <c r="N230" i="15"/>
  <c r="AT351" i="15"/>
  <c r="AU351" i="15"/>
  <c r="M231" i="15"/>
  <c r="N231" i="15"/>
  <c r="AT352" i="15"/>
  <c r="AU352" i="15"/>
  <c r="M232" i="15"/>
  <c r="N232" i="15"/>
  <c r="AT353" i="15"/>
  <c r="AU353" i="15"/>
  <c r="M233" i="15"/>
  <c r="N233" i="15"/>
  <c r="O233" i="15" s="1"/>
  <c r="P233" i="15" s="1"/>
  <c r="AT354" i="15"/>
  <c r="AU354" i="15"/>
  <c r="M234" i="15"/>
  <c r="N234" i="15"/>
  <c r="AM234" i="15" s="1"/>
  <c r="AO234" i="15" s="1"/>
  <c r="AT355" i="15"/>
  <c r="AU355" i="15"/>
  <c r="M235" i="15"/>
  <c r="N235" i="15"/>
  <c r="AT356" i="15"/>
  <c r="AU356" i="15"/>
  <c r="M236" i="15"/>
  <c r="N236" i="15"/>
  <c r="O236" i="15" s="1"/>
  <c r="P236" i="15" s="1"/>
  <c r="AT357" i="15"/>
  <c r="AU357" i="15"/>
  <c r="M237" i="15"/>
  <c r="N237" i="15"/>
  <c r="AT358" i="15"/>
  <c r="AU358" i="15"/>
  <c r="M238" i="15"/>
  <c r="N238" i="15"/>
  <c r="AM238" i="15" s="1"/>
  <c r="AO238" i="15" s="1"/>
  <c r="AP238" i="15" s="1"/>
  <c r="AT359" i="15"/>
  <c r="AU359" i="15"/>
  <c r="M239" i="15"/>
  <c r="N239" i="15"/>
  <c r="AT360" i="15"/>
  <c r="AU360" i="15"/>
  <c r="M240" i="15"/>
  <c r="N240" i="15"/>
  <c r="AM240" i="15" s="1"/>
  <c r="AO240" i="15" s="1"/>
  <c r="AN240" i="15" s="1"/>
  <c r="AT361" i="15"/>
  <c r="AU361" i="15"/>
  <c r="M241" i="15"/>
  <c r="N241" i="15"/>
  <c r="AT362" i="15"/>
  <c r="AU362" i="15"/>
  <c r="M242" i="15"/>
  <c r="N242" i="15"/>
  <c r="AT363" i="15"/>
  <c r="AU363" i="15"/>
  <c r="M243" i="15"/>
  <c r="N243" i="15"/>
  <c r="AM243" i="15" s="1"/>
  <c r="AO243" i="15" s="1"/>
  <c r="AT364" i="15"/>
  <c r="AU364" i="15"/>
  <c r="M244" i="15"/>
  <c r="N244" i="15"/>
  <c r="AM244" i="15" s="1"/>
  <c r="AO244" i="15" s="1"/>
  <c r="AP244" i="15" s="1"/>
  <c r="AT365" i="15"/>
  <c r="AU365" i="15"/>
  <c r="M245" i="15"/>
  <c r="N245" i="15"/>
  <c r="AM245" i="15" s="1"/>
  <c r="AO245" i="15" s="1"/>
  <c r="AP245" i="15" s="1"/>
  <c r="AT366" i="15"/>
  <c r="AU366" i="15"/>
  <c r="M246" i="15"/>
  <c r="N246" i="15"/>
  <c r="AT367" i="15"/>
  <c r="AU367" i="15"/>
  <c r="M247" i="15"/>
  <c r="N247" i="15"/>
  <c r="AM247" i="15" s="1"/>
  <c r="AO247" i="15" s="1"/>
  <c r="AT368" i="15"/>
  <c r="AU368" i="15"/>
  <c r="M248" i="15"/>
  <c r="N248" i="15"/>
  <c r="AM248" i="15" s="1"/>
  <c r="AO248" i="15" s="1"/>
  <c r="AT369" i="15"/>
  <c r="AU369" i="15"/>
  <c r="M249" i="15"/>
  <c r="N249" i="15"/>
  <c r="AM249" i="15" s="1"/>
  <c r="AO249" i="15" s="1"/>
  <c r="AT370" i="15"/>
  <c r="AU370" i="15"/>
  <c r="M250" i="15"/>
  <c r="N250" i="15"/>
  <c r="AT371" i="15"/>
  <c r="AU371" i="15"/>
  <c r="M252" i="15"/>
  <c r="N252" i="15"/>
  <c r="AM252" i="15" s="1"/>
  <c r="AO252" i="15" s="1"/>
  <c r="AT372" i="15"/>
  <c r="AU372" i="15"/>
  <c r="M253" i="15"/>
  <c r="N253" i="15"/>
  <c r="AT373" i="15"/>
  <c r="AU373" i="15"/>
  <c r="M254" i="15"/>
  <c r="N254" i="15"/>
  <c r="AT374" i="15"/>
  <c r="AU374" i="15"/>
  <c r="M255" i="15"/>
  <c r="N255" i="15"/>
  <c r="AT375" i="15"/>
  <c r="AU375" i="15"/>
  <c r="M256" i="15"/>
  <c r="N256" i="15"/>
  <c r="AT376" i="15"/>
  <c r="AU376" i="15"/>
  <c r="M259" i="15"/>
  <c r="N259" i="15"/>
  <c r="AT377" i="15"/>
  <c r="AU377" i="15"/>
  <c r="M260" i="15"/>
  <c r="N260" i="15"/>
  <c r="O260" i="15" s="1"/>
  <c r="P260" i="15" s="1"/>
  <c r="AT378" i="15"/>
  <c r="AU378" i="15"/>
  <c r="M261" i="15"/>
  <c r="N261" i="15"/>
  <c r="AT379" i="15"/>
  <c r="AU379" i="15"/>
  <c r="M262" i="15"/>
  <c r="N262" i="15"/>
  <c r="AT380" i="15"/>
  <c r="AU380" i="15"/>
  <c r="M263" i="15"/>
  <c r="N263" i="15"/>
  <c r="AM263" i="15" s="1"/>
  <c r="AO263" i="15" s="1"/>
  <c r="AT381" i="15"/>
  <c r="AU381" i="15"/>
  <c r="M264" i="15"/>
  <c r="N264" i="15"/>
  <c r="O264" i="15" s="1"/>
  <c r="P264" i="15" s="1"/>
  <c r="AT382" i="15"/>
  <c r="AU382" i="15"/>
  <c r="M265" i="15"/>
  <c r="N265" i="15"/>
  <c r="AT383" i="15"/>
  <c r="AU383" i="15"/>
  <c r="M266" i="15"/>
  <c r="N266" i="15"/>
  <c r="AT384" i="15"/>
  <c r="AU384" i="15"/>
  <c r="M267" i="15"/>
  <c r="N267" i="15"/>
  <c r="O267" i="15" s="1"/>
  <c r="P267" i="15" s="1"/>
  <c r="AT385" i="15"/>
  <c r="AU385" i="15"/>
  <c r="M268" i="15"/>
  <c r="N268" i="15"/>
  <c r="AT386" i="15"/>
  <c r="AU386" i="15"/>
  <c r="M269" i="15"/>
  <c r="N269" i="15"/>
  <c r="AT387" i="15"/>
  <c r="AU387" i="15"/>
  <c r="M270" i="15"/>
  <c r="N270" i="15"/>
  <c r="AT388" i="15"/>
  <c r="AU388" i="15"/>
  <c r="M271" i="15"/>
  <c r="N271" i="15"/>
  <c r="O271" i="15" s="1"/>
  <c r="P271" i="15" s="1"/>
  <c r="AT389" i="15"/>
  <c r="AU389" i="15"/>
  <c r="M272" i="15"/>
  <c r="N272" i="15"/>
  <c r="AM272" i="15" s="1"/>
  <c r="AO272" i="15" s="1"/>
  <c r="AN272" i="15" s="1"/>
  <c r="AT390" i="15"/>
  <c r="AU390" i="15"/>
  <c r="M273" i="15"/>
  <c r="N273" i="15"/>
  <c r="AT391" i="15"/>
  <c r="AU391" i="15"/>
  <c r="M274" i="15"/>
  <c r="N274" i="15"/>
  <c r="AM274" i="15" s="1"/>
  <c r="AO274" i="15" s="1"/>
  <c r="AT392" i="15"/>
  <c r="AU392" i="15"/>
  <c r="M275" i="15"/>
  <c r="N275" i="15"/>
  <c r="O275" i="15" s="1"/>
  <c r="P275" i="15" s="1"/>
  <c r="AT393" i="15"/>
  <c r="AU393" i="15"/>
  <c r="M276" i="15"/>
  <c r="N276" i="15"/>
  <c r="AM276" i="15" s="1"/>
  <c r="AO276" i="15" s="1"/>
  <c r="AT394" i="15"/>
  <c r="AU394" i="15"/>
  <c r="M277" i="15"/>
  <c r="N277" i="15"/>
  <c r="AM277" i="15" s="1"/>
  <c r="AO277" i="15" s="1"/>
  <c r="AN277" i="15" s="1"/>
  <c r="M278" i="15"/>
  <c r="N278" i="15"/>
  <c r="AM278" i="15" s="1"/>
  <c r="AO278" i="15" s="1"/>
  <c r="AP278" i="15" s="1"/>
  <c r="AT396" i="15"/>
  <c r="AU396" i="15"/>
  <c r="M279" i="15"/>
  <c r="N279" i="15"/>
  <c r="AM279" i="15" s="1"/>
  <c r="AO279" i="15" s="1"/>
  <c r="AT397" i="15"/>
  <c r="AU397" i="15"/>
  <c r="M280" i="15"/>
  <c r="N280" i="15"/>
  <c r="AT398" i="15"/>
  <c r="AU398" i="15"/>
  <c r="M281" i="15"/>
  <c r="N281" i="15"/>
  <c r="AM281" i="15" s="1"/>
  <c r="AO281" i="15" s="1"/>
  <c r="AT399" i="15"/>
  <c r="AU399" i="15"/>
  <c r="M282" i="15"/>
  <c r="N282" i="15"/>
  <c r="O282" i="15" s="1"/>
  <c r="P282" i="15" s="1"/>
  <c r="AT401" i="15"/>
  <c r="AU401" i="15"/>
  <c r="M283" i="15"/>
  <c r="N283" i="15"/>
  <c r="O283" i="15" s="1"/>
  <c r="P283" i="15" s="1"/>
  <c r="AT402" i="15"/>
  <c r="AU402" i="15"/>
  <c r="M285" i="15"/>
  <c r="N285" i="15"/>
  <c r="O285" i="15" s="1"/>
  <c r="P285" i="15" s="1"/>
  <c r="AT403" i="15"/>
  <c r="AU403" i="15"/>
  <c r="M286" i="15"/>
  <c r="N286" i="15"/>
  <c r="AM286" i="15" s="1"/>
  <c r="AO286" i="15" s="1"/>
  <c r="AT404" i="15"/>
  <c r="AU404" i="15"/>
  <c r="M287" i="15"/>
  <c r="N287" i="15"/>
  <c r="AM287" i="15" s="1"/>
  <c r="AO287" i="15" s="1"/>
  <c r="AT405" i="15"/>
  <c r="AU405" i="15"/>
  <c r="M288" i="15"/>
  <c r="N288" i="15"/>
  <c r="AT406" i="15"/>
  <c r="AU406" i="15"/>
  <c r="M289" i="15"/>
  <c r="N289" i="15"/>
  <c r="AM289" i="15" s="1"/>
  <c r="AO289" i="15" s="1"/>
  <c r="AT407" i="15"/>
  <c r="AU407" i="15"/>
  <c r="M290" i="15"/>
  <c r="N290" i="15"/>
  <c r="AM290" i="15" s="1"/>
  <c r="AO290" i="15" s="1"/>
  <c r="AT408" i="15"/>
  <c r="AU408" i="15"/>
  <c r="M291" i="15"/>
  <c r="N291" i="15"/>
  <c r="O291" i="15" s="1"/>
  <c r="P291" i="15" s="1"/>
  <c r="AT409" i="15"/>
  <c r="AU409" i="15"/>
  <c r="M292" i="15"/>
  <c r="N292" i="15"/>
  <c r="O292" i="15" s="1"/>
  <c r="P292" i="15" s="1"/>
  <c r="AT410" i="15"/>
  <c r="AU410" i="15"/>
  <c r="M295" i="15"/>
  <c r="N295" i="15"/>
  <c r="O295" i="15" s="1"/>
  <c r="P295" i="15" s="1"/>
  <c r="AT411" i="15"/>
  <c r="AU411" i="15"/>
  <c r="M296" i="15"/>
  <c r="N296" i="15"/>
  <c r="AT412" i="15"/>
  <c r="AU412" i="15"/>
  <c r="M297" i="15"/>
  <c r="N297" i="15"/>
  <c r="AT413" i="15"/>
  <c r="AU413" i="15"/>
  <c r="M298" i="15"/>
  <c r="N298" i="15"/>
  <c r="AT414" i="15"/>
  <c r="AU414" i="15"/>
  <c r="M299" i="15"/>
  <c r="N299" i="15"/>
  <c r="O299" i="15" s="1"/>
  <c r="P299" i="15" s="1"/>
  <c r="AT415" i="15"/>
  <c r="AU415" i="15"/>
  <c r="M300" i="15"/>
  <c r="N300" i="15"/>
  <c r="AM300" i="15" s="1"/>
  <c r="AO300" i="15" s="1"/>
  <c r="AN300" i="15" s="1"/>
  <c r="AT416" i="15"/>
  <c r="AU416" i="15"/>
  <c r="M301" i="15"/>
  <c r="N301" i="15"/>
  <c r="AT417" i="15"/>
  <c r="AU417" i="15"/>
  <c r="M302" i="15"/>
  <c r="N302" i="15"/>
  <c r="AT418" i="15"/>
  <c r="AU418" i="15"/>
  <c r="M303" i="15"/>
  <c r="N303" i="15"/>
  <c r="AM303" i="15" s="1"/>
  <c r="AO303" i="15" s="1"/>
  <c r="AP303" i="15" s="1"/>
  <c r="AT419" i="15"/>
  <c r="AU419" i="15"/>
  <c r="M304" i="15"/>
  <c r="N304" i="15"/>
  <c r="AM304" i="15" s="1"/>
  <c r="AO304" i="15" s="1"/>
  <c r="AT420" i="15"/>
  <c r="AU420" i="15"/>
  <c r="M305" i="15"/>
  <c r="N305" i="15"/>
  <c r="AM305" i="15" s="1"/>
  <c r="AO305" i="15" s="1"/>
  <c r="AT421" i="15"/>
  <c r="AU421" i="15"/>
  <c r="M306" i="15"/>
  <c r="N306" i="15"/>
  <c r="AM306" i="15" s="1"/>
  <c r="AO306" i="15" s="1"/>
  <c r="AT422" i="15"/>
  <c r="AU422" i="15"/>
  <c r="M307" i="15"/>
  <c r="N307" i="15"/>
  <c r="AM307" i="15" s="1"/>
  <c r="AO307" i="15" s="1"/>
  <c r="AN307" i="15" s="1"/>
  <c r="AT423" i="15"/>
  <c r="AU423" i="15"/>
  <c r="M308" i="15"/>
  <c r="N308" i="15"/>
  <c r="AM308" i="15" s="1"/>
  <c r="AO308" i="15" s="1"/>
  <c r="AN308" i="15" s="1"/>
  <c r="AT424" i="15"/>
  <c r="AU424" i="15"/>
  <c r="M309" i="15"/>
  <c r="N309" i="15"/>
  <c r="O309" i="15" s="1"/>
  <c r="P309" i="15" s="1"/>
  <c r="AT425" i="15"/>
  <c r="AU425" i="15"/>
  <c r="M310" i="15"/>
  <c r="N310" i="15"/>
  <c r="AT426" i="15"/>
  <c r="AU426" i="15"/>
  <c r="M311" i="15"/>
  <c r="N311" i="15"/>
  <c r="AM311" i="15" s="1"/>
  <c r="AO311" i="15" s="1"/>
  <c r="AT427" i="15"/>
  <c r="AU427" i="15"/>
  <c r="M312" i="15"/>
  <c r="N312" i="15"/>
  <c r="AM312" i="15" s="1"/>
  <c r="AO312" i="15" s="1"/>
  <c r="AT428" i="15"/>
  <c r="AU428" i="15"/>
  <c r="M313" i="15"/>
  <c r="N313" i="15"/>
  <c r="O313" i="15" s="1"/>
  <c r="P313" i="15" s="1"/>
  <c r="AT429" i="15"/>
  <c r="AU429" i="15"/>
  <c r="M314" i="15"/>
  <c r="N314" i="15"/>
  <c r="AM314" i="15" s="1"/>
  <c r="AO314" i="15" s="1"/>
  <c r="AT430" i="15"/>
  <c r="AU430" i="15"/>
  <c r="M315" i="15"/>
  <c r="N315" i="15"/>
  <c r="AT431" i="15"/>
  <c r="AU431" i="15"/>
  <c r="M357" i="15"/>
  <c r="N357" i="15"/>
  <c r="AT432" i="15"/>
  <c r="AU432" i="15"/>
  <c r="M358" i="15"/>
  <c r="N358" i="15"/>
  <c r="AT433" i="15"/>
  <c r="AU433" i="15"/>
  <c r="M422" i="15"/>
  <c r="N422" i="15"/>
  <c r="O422" i="15" s="1"/>
  <c r="P422" i="15" s="1"/>
  <c r="AT434" i="15"/>
  <c r="AU434" i="15"/>
  <c r="M423" i="15"/>
  <c r="N423" i="15"/>
  <c r="AM423" i="15" s="1"/>
  <c r="AO423" i="15" s="1"/>
  <c r="AT435" i="15"/>
  <c r="AU435" i="15"/>
  <c r="M424" i="15"/>
  <c r="N424" i="15"/>
  <c r="AT436" i="15"/>
  <c r="AU436" i="15"/>
  <c r="M425" i="15"/>
  <c r="N425" i="15"/>
  <c r="AM425" i="15" s="1"/>
  <c r="AO425" i="15" s="1"/>
  <c r="AP425" i="15" s="1"/>
  <c r="AT437" i="15"/>
  <c r="AU437" i="15"/>
  <c r="M430" i="15"/>
  <c r="N430" i="15"/>
  <c r="O430" i="15" s="1"/>
  <c r="P430" i="15" s="1"/>
  <c r="AT438" i="15"/>
  <c r="AU438" i="15"/>
  <c r="M431" i="15"/>
  <c r="N431" i="15"/>
  <c r="O431" i="15" s="1"/>
  <c r="P431" i="15" s="1"/>
  <c r="AT439" i="15"/>
  <c r="AU439" i="15"/>
  <c r="M432" i="15"/>
  <c r="N432" i="15"/>
  <c r="AM432" i="15" s="1"/>
  <c r="AO432" i="15" s="1"/>
  <c r="AN432" i="15" s="1"/>
  <c r="AT440" i="15"/>
  <c r="AU440" i="15"/>
  <c r="M433" i="15"/>
  <c r="N433" i="15"/>
  <c r="AM433" i="15" s="1"/>
  <c r="AO433" i="15" s="1"/>
  <c r="AT441" i="15"/>
  <c r="AU441" i="15"/>
  <c r="M434" i="15"/>
  <c r="N434" i="15"/>
  <c r="AT442" i="15"/>
  <c r="AU442" i="15"/>
  <c r="M435" i="15"/>
  <c r="N435" i="15"/>
  <c r="AT443" i="15"/>
  <c r="AU443" i="15"/>
  <c r="M436" i="15"/>
  <c r="N436" i="15"/>
  <c r="O436" i="15" s="1"/>
  <c r="P436" i="15" s="1"/>
  <c r="AT444" i="15"/>
  <c r="AU444" i="15"/>
  <c r="M437" i="15"/>
  <c r="N437" i="15"/>
  <c r="O437" i="15" s="1"/>
  <c r="P437" i="15" s="1"/>
  <c r="AT445" i="15"/>
  <c r="AU445" i="15"/>
  <c r="M438" i="15"/>
  <c r="N438" i="15"/>
  <c r="AM438" i="15" s="1"/>
  <c r="AO438" i="15" s="1"/>
  <c r="AN438" i="15" s="1"/>
  <c r="AT446" i="15"/>
  <c r="AU446" i="15"/>
  <c r="M439" i="15"/>
  <c r="N439" i="15"/>
  <c r="AT447" i="15"/>
  <c r="AU447" i="15"/>
  <c r="M440" i="15"/>
  <c r="N440" i="15"/>
  <c r="O440" i="15" s="1"/>
  <c r="P440" i="15" s="1"/>
  <c r="AT448" i="15"/>
  <c r="AU448" i="15"/>
  <c r="M441" i="15"/>
  <c r="N441" i="15"/>
  <c r="AM441" i="15" s="1"/>
  <c r="AO441" i="15" s="1"/>
  <c r="AT449" i="15"/>
  <c r="AU449" i="15"/>
  <c r="M442" i="15"/>
  <c r="N442" i="15"/>
  <c r="O442" i="15" s="1"/>
  <c r="P442" i="15" s="1"/>
  <c r="AT450" i="15"/>
  <c r="AU450" i="15"/>
  <c r="M443" i="15"/>
  <c r="N443" i="15"/>
  <c r="AM443" i="15" s="1"/>
  <c r="AO443" i="15" s="1"/>
  <c r="AT451" i="15"/>
  <c r="AU451" i="15"/>
  <c r="M444" i="15"/>
  <c r="N444" i="15"/>
  <c r="AT452" i="15"/>
  <c r="AU452" i="15"/>
  <c r="M445" i="15"/>
  <c r="N445" i="15"/>
  <c r="O445" i="15" s="1"/>
  <c r="P445" i="15" s="1"/>
  <c r="AT453" i="15"/>
  <c r="AU453" i="15"/>
  <c r="M446" i="15"/>
  <c r="N446" i="15"/>
  <c r="O446" i="15" s="1"/>
  <c r="P446" i="15" s="1"/>
  <c r="AT454" i="15"/>
  <c r="AU454" i="15"/>
  <c r="M447" i="15"/>
  <c r="N447" i="15"/>
  <c r="AM447" i="15" s="1"/>
  <c r="AO447" i="15" s="1"/>
  <c r="AP447" i="15" s="1"/>
  <c r="AT455" i="15"/>
  <c r="AU455" i="15"/>
  <c r="M448" i="15"/>
  <c r="N448" i="15"/>
  <c r="O448" i="15" s="1"/>
  <c r="P448" i="15" s="1"/>
  <c r="AT456" i="15"/>
  <c r="AU456" i="15"/>
  <c r="M449" i="15"/>
  <c r="N449" i="15"/>
  <c r="AT457" i="15"/>
  <c r="AU457" i="15"/>
  <c r="M258" i="15"/>
  <c r="N258" i="15"/>
  <c r="AT527" i="15"/>
  <c r="AU527" i="15"/>
  <c r="M368" i="15"/>
  <c r="N368" i="15"/>
  <c r="AT528" i="15"/>
  <c r="AU528" i="15"/>
  <c r="M369" i="15"/>
  <c r="N369" i="15"/>
  <c r="AT529" i="15"/>
  <c r="AU529" i="15"/>
  <c r="M370" i="15"/>
  <c r="N370" i="15"/>
  <c r="AM370" i="15" s="1"/>
  <c r="AO370" i="15" s="1"/>
  <c r="AT530" i="15"/>
  <c r="AU530" i="15"/>
  <c r="M371" i="15"/>
  <c r="N371" i="15"/>
  <c r="AT531" i="15"/>
  <c r="AU531" i="15"/>
  <c r="M372" i="15"/>
  <c r="N372" i="15"/>
  <c r="O372" i="15" s="1"/>
  <c r="P372" i="15" s="1"/>
  <c r="AT532" i="15"/>
  <c r="AU532" i="15"/>
  <c r="M373" i="15"/>
  <c r="N373" i="15"/>
  <c r="AT533" i="15"/>
  <c r="AU533" i="15"/>
  <c r="M374" i="15"/>
  <c r="N374" i="15"/>
  <c r="AT534" i="15"/>
  <c r="AU534" i="15"/>
  <c r="M375" i="15"/>
  <c r="N375" i="15"/>
  <c r="AT535" i="15"/>
  <c r="AU535" i="15"/>
  <c r="M376" i="15"/>
  <c r="N376" i="15"/>
  <c r="AT536" i="15"/>
  <c r="AU536" i="15"/>
  <c r="M377" i="15"/>
  <c r="N377" i="15"/>
  <c r="AT537" i="15"/>
  <c r="AU537" i="15"/>
  <c r="M378" i="15"/>
  <c r="N378" i="15"/>
  <c r="O378" i="15" s="1"/>
  <c r="P378" i="15" s="1"/>
  <c r="AT538" i="15"/>
  <c r="AU538" i="15"/>
  <c r="M379" i="15"/>
  <c r="N379" i="15"/>
  <c r="AT539" i="15"/>
  <c r="AU539" i="15"/>
  <c r="M380" i="15"/>
  <c r="N380" i="15"/>
  <c r="AT540" i="15"/>
  <c r="AU540" i="15"/>
  <c r="M384" i="15"/>
  <c r="N384" i="15"/>
  <c r="AM384" i="15" s="1"/>
  <c r="AO384" i="15" s="1"/>
  <c r="AN384" i="15" s="1"/>
  <c r="AT541" i="15"/>
  <c r="AU541" i="15"/>
  <c r="M385" i="15"/>
  <c r="N385" i="15"/>
  <c r="AM385" i="15" s="1"/>
  <c r="AO385" i="15" s="1"/>
  <c r="AT542" i="15"/>
  <c r="AU542" i="15"/>
  <c r="M386" i="15"/>
  <c r="N386" i="15"/>
  <c r="O386" i="15" s="1"/>
  <c r="P386" i="15" s="1"/>
  <c r="AT543" i="15"/>
  <c r="AU543" i="15"/>
  <c r="M387" i="15"/>
  <c r="N387" i="15"/>
  <c r="AT544" i="15"/>
  <c r="AU544" i="15"/>
  <c r="M388" i="15"/>
  <c r="N388" i="15"/>
  <c r="AM388" i="15" s="1"/>
  <c r="AO388" i="15" s="1"/>
  <c r="AT545" i="15"/>
  <c r="AU545" i="15"/>
  <c r="M389" i="15"/>
  <c r="N389" i="15"/>
  <c r="AM389" i="15" s="1"/>
  <c r="AO389" i="15" s="1"/>
  <c r="AT546" i="15"/>
  <c r="AU546" i="15"/>
  <c r="M390" i="15"/>
  <c r="N390" i="15"/>
  <c r="AM390" i="15" s="1"/>
  <c r="AO390" i="15" s="1"/>
  <c r="AT547" i="15"/>
  <c r="AU547" i="15"/>
  <c r="M391" i="15"/>
  <c r="N391" i="15"/>
  <c r="AT548" i="15"/>
  <c r="AU548" i="15"/>
  <c r="M392" i="15"/>
  <c r="N392" i="15"/>
  <c r="AT549" i="15"/>
  <c r="AU549" i="15"/>
  <c r="M398" i="15"/>
  <c r="N398" i="15"/>
  <c r="AM398" i="15" s="1"/>
  <c r="AO398" i="15" s="1"/>
  <c r="AT550" i="15"/>
  <c r="AU550" i="15"/>
  <c r="M399" i="15"/>
  <c r="N399" i="15"/>
  <c r="O399" i="15" s="1"/>
  <c r="P399" i="15" s="1"/>
  <c r="AT551" i="15"/>
  <c r="AU551" i="15"/>
  <c r="M401" i="15"/>
  <c r="N401" i="15"/>
  <c r="AT552" i="15"/>
  <c r="AU552" i="15"/>
  <c r="M402" i="15"/>
  <c r="N402" i="15"/>
  <c r="AM402" i="15" s="1"/>
  <c r="AO402" i="15" s="1"/>
  <c r="AT553" i="15"/>
  <c r="AU553" i="15"/>
  <c r="M403" i="15"/>
  <c r="N403" i="15"/>
  <c r="O403" i="15" s="1"/>
  <c r="P403" i="15" s="1"/>
  <c r="AT554" i="15"/>
  <c r="AU554" i="15"/>
  <c r="M404" i="15"/>
  <c r="N404" i="15"/>
  <c r="O404" i="15" s="1"/>
  <c r="P404" i="15" s="1"/>
  <c r="AT555" i="15"/>
  <c r="AU555" i="15"/>
  <c r="M405" i="15"/>
  <c r="N405" i="15"/>
  <c r="AM405" i="15" s="1"/>
  <c r="AO405" i="15" s="1"/>
  <c r="AT556" i="15"/>
  <c r="AU556" i="15"/>
  <c r="M406" i="15"/>
  <c r="N406" i="15"/>
  <c r="O406" i="15" s="1"/>
  <c r="P406" i="15" s="1"/>
  <c r="AT557" i="15"/>
  <c r="AU557" i="15"/>
  <c r="M414" i="15"/>
  <c r="N414" i="15"/>
  <c r="O414" i="15" s="1"/>
  <c r="P414" i="15" s="1"/>
  <c r="AT558" i="15"/>
  <c r="AU558" i="15"/>
  <c r="M415" i="15"/>
  <c r="N415" i="15"/>
  <c r="O415" i="15" s="1"/>
  <c r="P415" i="15" s="1"/>
  <c r="AT559" i="15"/>
  <c r="AU559" i="15"/>
  <c r="M416" i="15"/>
  <c r="N416" i="15"/>
  <c r="AT560" i="15"/>
  <c r="AU560" i="15"/>
  <c r="M421" i="15"/>
  <c r="N421" i="15"/>
  <c r="AT561" i="15"/>
  <c r="AU561" i="15"/>
  <c r="M453" i="15"/>
  <c r="N453" i="15"/>
  <c r="O453" i="15" s="1"/>
  <c r="P453" i="15" s="1"/>
  <c r="AT562" i="15"/>
  <c r="AU562" i="15"/>
  <c r="M467" i="15"/>
  <c r="N467" i="15"/>
  <c r="AM467" i="15" s="1"/>
  <c r="AO467" i="15" s="1"/>
  <c r="T467" i="15" a="1"/>
  <c r="T467" i="15" s="1"/>
  <c r="AT563" i="15"/>
  <c r="AU563" i="15"/>
  <c r="M473" i="15"/>
  <c r="N473" i="15"/>
  <c r="AM473" i="15" s="1"/>
  <c r="AO473" i="15" s="1"/>
  <c r="AT564" i="15"/>
  <c r="AU564" i="15"/>
  <c r="M517" i="15"/>
  <c r="N517" i="15"/>
  <c r="AM517" i="15" s="1"/>
  <c r="AO517" i="15" s="1"/>
  <c r="AN517" i="15" s="1"/>
  <c r="AT565" i="15"/>
  <c r="AU565" i="15"/>
  <c r="M518" i="15"/>
  <c r="N518" i="15"/>
  <c r="AM518" i="15" s="1"/>
  <c r="AO518" i="15" s="1"/>
  <c r="AT566" i="15"/>
  <c r="AU566" i="15"/>
  <c r="M519" i="15"/>
  <c r="N519" i="15"/>
  <c r="O519" i="15" s="1"/>
  <c r="P519" i="15" s="1"/>
  <c r="AT567" i="15"/>
  <c r="AU567" i="15"/>
  <c r="M520" i="15"/>
  <c r="N520" i="15"/>
  <c r="AT568" i="15"/>
  <c r="AU568" i="15"/>
  <c r="M521" i="15"/>
  <c r="N521" i="15"/>
  <c r="AM521" i="15" s="1"/>
  <c r="AO521" i="15" s="1"/>
  <c r="AT569" i="15"/>
  <c r="AU569" i="15"/>
  <c r="M522" i="15"/>
  <c r="N522" i="15"/>
  <c r="O522" i="15" s="1"/>
  <c r="P522" i="15" s="1"/>
  <c r="AT570" i="15"/>
  <c r="AU570" i="15"/>
  <c r="M523" i="15"/>
  <c r="N523" i="15"/>
  <c r="AM523" i="15" s="1"/>
  <c r="AO523" i="15" s="1"/>
  <c r="AT571" i="15"/>
  <c r="AU571" i="15"/>
  <c r="M524" i="15"/>
  <c r="N524" i="15"/>
  <c r="O524" i="15" s="1"/>
  <c r="P524" i="15" s="1"/>
  <c r="AT572" i="15"/>
  <c r="AU572" i="15"/>
  <c r="M525" i="15"/>
  <c r="N525" i="15"/>
  <c r="AT573" i="15"/>
  <c r="AU573" i="15"/>
  <c r="M526" i="15"/>
  <c r="N526" i="15"/>
  <c r="O526" i="15" s="1"/>
  <c r="P526" i="15" s="1"/>
  <c r="AT574" i="15"/>
  <c r="AU574" i="15"/>
  <c r="M183" i="15"/>
  <c r="N183" i="15"/>
  <c r="AM183" i="15" s="1"/>
  <c r="AO183" i="15" s="1"/>
  <c r="AN183" i="15" s="1"/>
  <c r="AT575" i="15"/>
  <c r="AU575" i="15"/>
  <c r="M184" i="15"/>
  <c r="N184" i="15"/>
  <c r="AT576" i="15"/>
  <c r="AU576" i="15"/>
  <c r="M185" i="15"/>
  <c r="N185" i="15"/>
  <c r="AT577" i="15"/>
  <c r="AU577" i="15"/>
  <c r="M186" i="15"/>
  <c r="N186" i="15"/>
  <c r="AM186" i="15" s="1"/>
  <c r="AO186" i="15" s="1"/>
  <c r="AT578" i="15"/>
  <c r="AU578" i="15"/>
  <c r="M394" i="15"/>
  <c r="N394" i="15"/>
  <c r="AM394" i="15" s="1"/>
  <c r="AO394" i="15" s="1"/>
  <c r="AN394" i="15" s="1"/>
  <c r="AT579" i="15"/>
  <c r="AU579" i="15"/>
  <c r="M419" i="15"/>
  <c r="N419" i="15"/>
  <c r="O419" i="15" s="1"/>
  <c r="P419" i="15" s="1"/>
  <c r="AT580" i="15"/>
  <c r="AU580" i="15"/>
  <c r="M420" i="15"/>
  <c r="N420" i="15"/>
  <c r="AT581" i="15"/>
  <c r="AU581" i="15"/>
  <c r="M531" i="15"/>
  <c r="N531" i="15"/>
  <c r="AT582" i="15"/>
  <c r="AU582" i="15"/>
  <c r="M532" i="15"/>
  <c r="N532" i="15"/>
  <c r="AM532" i="15" s="1"/>
  <c r="AO532" i="15" s="1"/>
  <c r="AT583" i="15"/>
  <c r="AU583" i="15"/>
  <c r="M533" i="15"/>
  <c r="N533" i="15"/>
  <c r="AT584" i="15"/>
  <c r="AU584" i="15"/>
  <c r="M534" i="15"/>
  <c r="N534" i="15"/>
  <c r="O534" i="15" s="1"/>
  <c r="P534" i="15" s="1"/>
  <c r="AT585" i="15"/>
  <c r="AU585" i="15"/>
  <c r="M535" i="15"/>
  <c r="N535" i="15"/>
  <c r="O535" i="15" s="1"/>
  <c r="P535" i="15" s="1"/>
  <c r="AT586" i="15"/>
  <c r="AU586" i="15"/>
  <c r="M536" i="15"/>
  <c r="N536" i="15"/>
  <c r="O536" i="15" s="1"/>
  <c r="P536" i="15" s="1"/>
  <c r="AT587" i="15"/>
  <c r="AU587" i="15"/>
  <c r="M537" i="15"/>
  <c r="N537" i="15"/>
  <c r="AM537" i="15" s="1"/>
  <c r="AO537" i="15" s="1"/>
  <c r="AN537" i="15" s="1"/>
  <c r="O537" i="15"/>
  <c r="P537" i="15" s="1"/>
  <c r="AT588" i="15"/>
  <c r="AU588" i="15"/>
  <c r="M539" i="15"/>
  <c r="N539" i="15"/>
  <c r="O539" i="15" s="1"/>
  <c r="P539" i="15" s="1"/>
  <c r="AT589" i="15"/>
  <c r="AU589" i="15"/>
  <c r="M541" i="15"/>
  <c r="N541" i="15"/>
  <c r="AT590" i="15"/>
  <c r="AU590" i="15"/>
  <c r="M542" i="15"/>
  <c r="N542" i="15"/>
  <c r="AM542" i="15" s="1"/>
  <c r="AO542" i="15" s="1"/>
  <c r="AN542" i="15" s="1"/>
  <c r="AT591" i="15"/>
  <c r="AU591" i="15"/>
  <c r="M543" i="15"/>
  <c r="N543" i="15"/>
  <c r="AM543" i="15" s="1"/>
  <c r="AO543" i="15" s="1"/>
  <c r="AT592" i="15"/>
  <c r="AU592" i="15"/>
  <c r="M544" i="15"/>
  <c r="N544" i="15"/>
  <c r="AT593" i="15"/>
  <c r="AU593" i="15"/>
  <c r="M545" i="15"/>
  <c r="N545" i="15"/>
  <c r="O545" i="15" s="1"/>
  <c r="P545" i="15" s="1"/>
  <c r="AT594" i="15"/>
  <c r="AU594" i="15"/>
  <c r="M546" i="15"/>
  <c r="N546" i="15"/>
  <c r="AM546" i="15" s="1"/>
  <c r="AO546" i="15" s="1"/>
  <c r="AT595" i="15"/>
  <c r="AU595" i="15"/>
  <c r="M547" i="15"/>
  <c r="N547" i="15"/>
  <c r="O547" i="15" s="1"/>
  <c r="P547" i="15" s="1"/>
  <c r="AT596" i="15"/>
  <c r="AU596" i="15"/>
  <c r="M548" i="15"/>
  <c r="N548" i="15"/>
  <c r="O548" i="15" s="1"/>
  <c r="P548" i="15" s="1"/>
  <c r="AT597" i="15"/>
  <c r="AU597" i="15"/>
  <c r="M549" i="15"/>
  <c r="N549" i="15"/>
  <c r="AT598" i="15"/>
  <c r="AU598" i="15"/>
  <c r="M550" i="15"/>
  <c r="N550" i="15"/>
  <c r="AM550" i="15" s="1"/>
  <c r="AO550" i="15" s="1"/>
  <c r="AN550" i="15" s="1"/>
  <c r="AT599" i="15"/>
  <c r="AU599" i="15"/>
  <c r="M551" i="15"/>
  <c r="N551" i="15"/>
  <c r="AM551" i="15" s="1"/>
  <c r="AO551" i="15" s="1"/>
  <c r="AT600" i="15"/>
  <c r="AU600" i="15"/>
  <c r="M552" i="15"/>
  <c r="N552" i="15"/>
  <c r="AM552" i="15" s="1"/>
  <c r="AO552" i="15" s="1"/>
  <c r="AP552" i="15" s="1"/>
  <c r="AT601" i="15"/>
  <c r="AU601" i="15"/>
  <c r="M553" i="15"/>
  <c r="N553" i="15"/>
  <c r="AM553" i="15" s="1"/>
  <c r="AO553" i="15" s="1"/>
  <c r="AT602" i="15"/>
  <c r="AU602" i="15"/>
  <c r="M554" i="15"/>
  <c r="N554" i="15"/>
  <c r="AM554" i="15" s="1"/>
  <c r="AO554" i="15" s="1"/>
  <c r="AT603" i="15"/>
  <c r="AU603" i="15"/>
  <c r="M555" i="15"/>
  <c r="N555" i="15"/>
  <c r="AM555" i="15" s="1"/>
  <c r="AO555" i="15" s="1"/>
  <c r="M556" i="15"/>
  <c r="N556" i="15"/>
  <c r="AM556" i="15" s="1"/>
  <c r="AO556" i="15" s="1"/>
  <c r="AT605" i="15"/>
  <c r="AU605" i="15"/>
  <c r="M557" i="15"/>
  <c r="N557" i="15"/>
  <c r="AM557" i="15" s="1"/>
  <c r="AO557" i="15" s="1"/>
  <c r="AT606" i="15"/>
  <c r="AU606" i="15"/>
  <c r="M558" i="15"/>
  <c r="N558" i="15"/>
  <c r="AM558" i="15" s="1"/>
  <c r="AO558" i="15" s="1"/>
  <c r="AT607" i="15"/>
  <c r="AU607" i="15"/>
  <c r="M559" i="15"/>
  <c r="N559" i="15"/>
  <c r="O559" i="15" s="1"/>
  <c r="P559" i="15" s="1"/>
  <c r="AT608" i="15"/>
  <c r="AU608" i="15"/>
  <c r="M560" i="15"/>
  <c r="N560" i="15"/>
  <c r="AM560" i="15" s="1"/>
  <c r="AO560" i="15" s="1"/>
  <c r="AT609" i="15"/>
  <c r="AU609" i="15"/>
  <c r="M561" i="15"/>
  <c r="N561" i="15"/>
  <c r="AM561" i="15" s="1"/>
  <c r="AO561" i="15" s="1"/>
  <c r="AT610" i="15"/>
  <c r="AU610" i="15"/>
  <c r="M562" i="15"/>
  <c r="N562" i="15"/>
  <c r="AM562" i="15" s="1"/>
  <c r="AO562" i="15" s="1"/>
  <c r="AT611" i="15"/>
  <c r="AU611" i="15"/>
  <c r="M563" i="15"/>
  <c r="N563" i="15"/>
  <c r="O563" i="15" s="1"/>
  <c r="P563" i="15" s="1"/>
  <c r="AT612" i="15"/>
  <c r="AU612" i="15"/>
  <c r="M564" i="15"/>
  <c r="N564" i="15"/>
  <c r="AM564" i="15" s="1"/>
  <c r="AO564" i="15" s="1"/>
  <c r="AT613" i="15"/>
  <c r="AU613" i="15"/>
  <c r="M565" i="15"/>
  <c r="N565" i="15"/>
  <c r="AM565" i="15" s="1"/>
  <c r="AO565" i="15" s="1"/>
  <c r="AT614" i="15"/>
  <c r="AU614" i="15"/>
  <c r="M566" i="15"/>
  <c r="N566" i="15"/>
  <c r="AT615" i="15"/>
  <c r="AU615" i="15"/>
  <c r="AM485" i="15" l="1"/>
  <c r="AO485" i="15" s="1"/>
  <c r="AV167" i="15"/>
  <c r="AM400" i="15"/>
  <c r="AO400" i="15" s="1"/>
  <c r="AM539" i="15"/>
  <c r="AO539" i="15" s="1"/>
  <c r="AN539" i="15" s="1"/>
  <c r="AM538" i="15"/>
  <c r="AO538" i="15" s="1"/>
  <c r="AN538" i="15" s="1"/>
  <c r="O556" i="15"/>
  <c r="P556" i="15" s="1"/>
  <c r="O592" i="15"/>
  <c r="P592" i="15" s="1"/>
  <c r="O16" i="15"/>
  <c r="P16" i="15" s="1"/>
  <c r="AV218" i="15"/>
  <c r="AV414" i="15"/>
  <c r="AV212" i="15"/>
  <c r="AI212" i="15" s="1"/>
  <c r="AM131" i="15"/>
  <c r="AO131" i="15" s="1"/>
  <c r="AP131" i="15" s="1"/>
  <c r="AM548" i="15"/>
  <c r="AO548" i="15" s="1"/>
  <c r="AN548" i="15" s="1"/>
  <c r="AM453" i="15"/>
  <c r="AO453" i="15" s="1"/>
  <c r="AN453" i="15" s="1"/>
  <c r="O564" i="15"/>
  <c r="P564" i="15" s="1"/>
  <c r="AM283" i="15"/>
  <c r="AO283" i="15" s="1"/>
  <c r="AN283" i="15" s="1"/>
  <c r="AM271" i="15"/>
  <c r="AO271" i="15" s="1"/>
  <c r="AN271" i="15" s="1"/>
  <c r="AM489" i="15"/>
  <c r="AO489" i="15" s="1"/>
  <c r="AP489" i="15" s="1"/>
  <c r="AV546" i="15"/>
  <c r="AV265" i="15"/>
  <c r="AV89" i="15"/>
  <c r="AV69" i="15"/>
  <c r="AV192" i="15"/>
  <c r="AV188" i="15"/>
  <c r="AI188" i="15" s="1"/>
  <c r="AV417" i="15"/>
  <c r="AV413" i="15"/>
  <c r="AV396" i="15"/>
  <c r="O388" i="15"/>
  <c r="P388" i="15" s="1"/>
  <c r="AV387" i="15"/>
  <c r="O562" i="15"/>
  <c r="P562" i="15" s="1"/>
  <c r="O554" i="15"/>
  <c r="P554" i="15" s="1"/>
  <c r="O219" i="15"/>
  <c r="P219" i="15" s="1"/>
  <c r="O146" i="15"/>
  <c r="P146" i="15" s="1"/>
  <c r="AV211" i="15"/>
  <c r="AM487" i="15"/>
  <c r="AO487" i="15" s="1"/>
  <c r="AN487" i="15" s="1"/>
  <c r="AV594" i="15"/>
  <c r="AV539" i="15"/>
  <c r="AV531" i="15"/>
  <c r="AM39" i="15"/>
  <c r="AO39" i="15" s="1"/>
  <c r="AN39" i="15" s="1"/>
  <c r="O447" i="15"/>
  <c r="P447" i="15" s="1"/>
  <c r="AV407" i="15"/>
  <c r="AM589" i="15"/>
  <c r="AO589" i="15" s="1"/>
  <c r="AP589" i="15" s="1"/>
  <c r="AV216" i="15"/>
  <c r="O303" i="15"/>
  <c r="P303" i="15" s="1"/>
  <c r="AV593" i="15"/>
  <c r="AV454" i="15"/>
  <c r="O217" i="15"/>
  <c r="P217" i="15" s="1"/>
  <c r="O517" i="15"/>
  <c r="P517" i="15" s="1"/>
  <c r="AV313" i="15"/>
  <c r="AV11" i="15"/>
  <c r="AV7" i="15"/>
  <c r="AV138" i="15"/>
  <c r="AV448" i="15"/>
  <c r="AM4" i="15"/>
  <c r="AO4" i="15" s="1"/>
  <c r="AN4" i="15" s="1"/>
  <c r="AP486" i="15"/>
  <c r="AN98" i="15"/>
  <c r="AP98" i="15"/>
  <c r="AM339" i="15"/>
  <c r="AO339" i="15" s="1"/>
  <c r="AN339" i="15" s="1"/>
  <c r="AV142" i="15"/>
  <c r="AV91" i="15"/>
  <c r="AV235" i="15"/>
  <c r="AI235" i="15" s="1"/>
  <c r="O596" i="15"/>
  <c r="P596" i="15" s="1"/>
  <c r="AV447" i="15"/>
  <c r="AI447" i="15" s="1"/>
  <c r="O324" i="15"/>
  <c r="P324" i="15" s="1"/>
  <c r="O118" i="15"/>
  <c r="P118" i="15" s="1"/>
  <c r="O68" i="15"/>
  <c r="P68" i="15" s="1"/>
  <c r="O9" i="15"/>
  <c r="P9" i="15" s="1"/>
  <c r="AV581" i="15"/>
  <c r="AI581" i="15" s="1"/>
  <c r="AV297" i="15"/>
  <c r="AI168" i="15" s="1"/>
  <c r="AV125" i="15"/>
  <c r="AM442" i="15"/>
  <c r="AO442" i="15" s="1"/>
  <c r="AN442" i="15" s="1"/>
  <c r="O277" i="15"/>
  <c r="P277" i="15" s="1"/>
  <c r="O572" i="15"/>
  <c r="P572" i="15" s="1"/>
  <c r="O28" i="15"/>
  <c r="P28" i="15" s="1"/>
  <c r="O314" i="15"/>
  <c r="P314" i="15" s="1"/>
  <c r="AM116" i="15"/>
  <c r="AO116" i="15" s="1"/>
  <c r="AN116" i="15" s="1"/>
  <c r="AV561" i="15"/>
  <c r="AM151" i="15"/>
  <c r="AO151" i="15" s="1"/>
  <c r="AN151" i="15" s="1"/>
  <c r="O579" i="15"/>
  <c r="P579" i="15" s="1"/>
  <c r="AM127" i="15"/>
  <c r="AO127" i="15" s="1"/>
  <c r="AP127" i="15" s="1"/>
  <c r="AV386" i="15"/>
  <c r="AV236" i="15"/>
  <c r="O381" i="15"/>
  <c r="P381" i="15" s="1"/>
  <c r="O561" i="15"/>
  <c r="P561" i="15" s="1"/>
  <c r="O384" i="15"/>
  <c r="P384" i="15" s="1"/>
  <c r="AN245" i="15"/>
  <c r="O394" i="15"/>
  <c r="P394" i="15" s="1"/>
  <c r="AN579" i="15"/>
  <c r="AP579" i="15"/>
  <c r="AV563" i="15"/>
  <c r="AM448" i="15"/>
  <c r="AO448" i="15" s="1"/>
  <c r="AP448" i="15" s="1"/>
  <c r="AM331" i="15"/>
  <c r="AO331" i="15" s="1"/>
  <c r="AP331" i="15" s="1"/>
  <c r="AM445" i="15"/>
  <c r="AO445" i="15" s="1"/>
  <c r="O311" i="15"/>
  <c r="P311" i="15" s="1"/>
  <c r="O304" i="15"/>
  <c r="P304" i="15" s="1"/>
  <c r="AV409" i="15"/>
  <c r="AV355" i="15"/>
  <c r="O220" i="15"/>
  <c r="P220" i="15" s="1"/>
  <c r="AV270" i="15"/>
  <c r="AV217" i="15"/>
  <c r="AM481" i="15"/>
  <c r="AO481" i="15" s="1"/>
  <c r="AP481" i="15" s="1"/>
  <c r="O557" i="15"/>
  <c r="P557" i="15" s="1"/>
  <c r="AM404" i="15"/>
  <c r="AO404" i="15" s="1"/>
  <c r="AP404" i="15" s="1"/>
  <c r="AP307" i="15"/>
  <c r="AM191" i="15"/>
  <c r="AO191" i="15" s="1"/>
  <c r="AN191" i="15" s="1"/>
  <c r="AM332" i="15"/>
  <c r="AO332" i="15" s="1"/>
  <c r="AP332" i="15" s="1"/>
  <c r="AV107" i="15"/>
  <c r="AP517" i="15"/>
  <c r="AM282" i="15"/>
  <c r="AO282" i="15" s="1"/>
  <c r="AN282" i="15" s="1"/>
  <c r="AM340" i="15"/>
  <c r="AO340" i="15" s="1"/>
  <c r="AN340" i="15" s="1"/>
  <c r="O333" i="15"/>
  <c r="P333" i="15" s="1"/>
  <c r="O354" i="15"/>
  <c r="P354" i="15" s="1"/>
  <c r="AV402" i="15"/>
  <c r="AV550" i="15"/>
  <c r="AM440" i="15"/>
  <c r="AO440" i="15" s="1"/>
  <c r="AP440" i="15" s="1"/>
  <c r="O425" i="15"/>
  <c r="P425" i="15" s="1"/>
  <c r="AP224" i="15"/>
  <c r="AV276" i="15"/>
  <c r="O462" i="15"/>
  <c r="P462" i="15" s="1"/>
  <c r="AM81" i="15"/>
  <c r="AO81" i="15" s="1"/>
  <c r="AP81" i="15" s="1"/>
  <c r="AV32" i="15"/>
  <c r="AV583" i="15"/>
  <c r="AM436" i="15"/>
  <c r="AO436" i="15" s="1"/>
  <c r="AP436" i="15" s="1"/>
  <c r="AV237" i="15"/>
  <c r="AV207" i="15"/>
  <c r="AV431" i="15"/>
  <c r="AV390" i="15"/>
  <c r="AV338" i="15"/>
  <c r="O385" i="15"/>
  <c r="P385" i="15" s="1"/>
  <c r="AM309" i="15"/>
  <c r="AO309" i="15" s="1"/>
  <c r="AP309" i="15" s="1"/>
  <c r="O281" i="15"/>
  <c r="P281" i="15" s="1"/>
  <c r="AM236" i="15"/>
  <c r="AO236" i="15" s="1"/>
  <c r="AN236" i="15" s="1"/>
  <c r="AM120" i="15"/>
  <c r="AO120" i="15" s="1"/>
  <c r="AN120" i="15" s="1"/>
  <c r="AM111" i="15"/>
  <c r="AO111" i="15" s="1"/>
  <c r="AN111" i="15" s="1"/>
  <c r="AV117" i="15"/>
  <c r="AI117" i="15" s="1"/>
  <c r="O427" i="15"/>
  <c r="P427" i="15" s="1"/>
  <c r="AM395" i="15"/>
  <c r="AO395" i="15" s="1"/>
  <c r="AN395" i="15" s="1"/>
  <c r="O552" i="15"/>
  <c r="P552" i="15" s="1"/>
  <c r="AM545" i="15"/>
  <c r="AO545" i="15" s="1"/>
  <c r="AN545" i="15" s="1"/>
  <c r="O252" i="15"/>
  <c r="P252" i="15" s="1"/>
  <c r="AV275" i="15"/>
  <c r="AM604" i="15"/>
  <c r="AO604" i="15" s="1"/>
  <c r="AP604" i="15" s="1"/>
  <c r="AV356" i="15"/>
  <c r="AV548" i="15"/>
  <c r="O555" i="15"/>
  <c r="P555" i="15" s="1"/>
  <c r="O183" i="15"/>
  <c r="P183" i="15" s="1"/>
  <c r="O473" i="15"/>
  <c r="P473" i="15" s="1"/>
  <c r="AV252" i="15"/>
  <c r="AV199" i="15"/>
  <c r="AM461" i="15"/>
  <c r="AO461" i="15" s="1"/>
  <c r="AN461" i="15" s="1"/>
  <c r="AM335" i="15"/>
  <c r="AO335" i="15" s="1"/>
  <c r="AN335" i="15" s="1"/>
  <c r="O505" i="15"/>
  <c r="P505" i="15" s="1"/>
  <c r="O356" i="15"/>
  <c r="P356" i="15" s="1"/>
  <c r="AM563" i="15"/>
  <c r="AO563" i="15" s="1"/>
  <c r="AN563" i="15" s="1"/>
  <c r="O443" i="15"/>
  <c r="P443" i="15" s="1"/>
  <c r="AM437" i="15"/>
  <c r="AO437" i="15" s="1"/>
  <c r="AN437" i="15" s="1"/>
  <c r="O308" i="15"/>
  <c r="P308" i="15" s="1"/>
  <c r="O290" i="15"/>
  <c r="P290" i="15" s="1"/>
  <c r="O276" i="15"/>
  <c r="P276" i="15" s="1"/>
  <c r="O245" i="15"/>
  <c r="P245" i="15" s="1"/>
  <c r="AV351" i="15"/>
  <c r="AV230" i="15"/>
  <c r="AI230" i="15" s="1"/>
  <c r="O569" i="15"/>
  <c r="P569" i="15" s="1"/>
  <c r="AV162" i="15"/>
  <c r="AM397" i="15"/>
  <c r="AO397" i="15" s="1"/>
  <c r="AP397" i="15" s="1"/>
  <c r="O560" i="15"/>
  <c r="P560" i="15" s="1"/>
  <c r="AM547" i="15"/>
  <c r="AO547" i="15" s="1"/>
  <c r="AN547" i="15" s="1"/>
  <c r="AM422" i="15"/>
  <c r="AO422" i="15" s="1"/>
  <c r="AN422" i="15" s="1"/>
  <c r="O305" i="15"/>
  <c r="P305" i="15" s="1"/>
  <c r="O248" i="15"/>
  <c r="P248" i="15" s="1"/>
  <c r="AV302" i="15"/>
  <c r="AM599" i="15"/>
  <c r="AO599" i="15" s="1"/>
  <c r="AP599" i="15" s="1"/>
  <c r="AV184" i="15"/>
  <c r="O106" i="15"/>
  <c r="P106" i="15" s="1"/>
  <c r="AV131" i="15"/>
  <c r="O72" i="15"/>
  <c r="P72" i="15" s="1"/>
  <c r="AM5" i="15"/>
  <c r="AO5" i="15" s="1"/>
  <c r="AN5" i="15" s="1"/>
  <c r="AP483" i="15"/>
  <c r="AV440" i="15"/>
  <c r="AM320" i="15"/>
  <c r="AO320" i="15" s="1"/>
  <c r="AP320" i="15" s="1"/>
  <c r="AV410" i="15"/>
  <c r="AM534" i="15"/>
  <c r="AO534" i="15" s="1"/>
  <c r="AP534" i="15" s="1"/>
  <c r="O523" i="15"/>
  <c r="P523" i="15" s="1"/>
  <c r="AM403" i="15"/>
  <c r="AO403" i="15" s="1"/>
  <c r="AP403" i="15" s="1"/>
  <c r="AV429" i="15"/>
  <c r="O307" i="15"/>
  <c r="P307" i="15" s="1"/>
  <c r="AN278" i="15"/>
  <c r="AV353" i="15"/>
  <c r="AM206" i="15"/>
  <c r="AO206" i="15" s="1"/>
  <c r="AP206" i="15" s="1"/>
  <c r="O172" i="15"/>
  <c r="P172" i="15" s="1"/>
  <c r="AM169" i="15"/>
  <c r="AO169" i="15" s="1"/>
  <c r="O166" i="15"/>
  <c r="P166" i="15" s="1"/>
  <c r="O598" i="15"/>
  <c r="P598" i="15" s="1"/>
  <c r="AV198" i="15"/>
  <c r="AI198" i="15" s="1"/>
  <c r="O227" i="15"/>
  <c r="P227" i="15" s="1"/>
  <c r="AV157" i="15"/>
  <c r="O94" i="15"/>
  <c r="P94" i="15" s="1"/>
  <c r="AV75" i="15"/>
  <c r="O186" i="15"/>
  <c r="P186" i="15" s="1"/>
  <c r="AM519" i="15"/>
  <c r="AO519" i="15" s="1"/>
  <c r="AN519" i="15" s="1"/>
  <c r="O390" i="15"/>
  <c r="P390" i="15" s="1"/>
  <c r="AV432" i="15"/>
  <c r="AM313" i="15"/>
  <c r="AO313" i="15" s="1"/>
  <c r="AP313" i="15" s="1"/>
  <c r="O278" i="15"/>
  <c r="P278" i="15" s="1"/>
  <c r="AM264" i="15"/>
  <c r="AO264" i="15" s="1"/>
  <c r="AN264" i="15" s="1"/>
  <c r="O158" i="15"/>
  <c r="P158" i="15" s="1"/>
  <c r="O615" i="15"/>
  <c r="P615" i="15" s="1"/>
  <c r="AV239" i="15"/>
  <c r="AP595" i="15"/>
  <c r="AM48" i="15"/>
  <c r="AO48" i="15" s="1"/>
  <c r="AN48" i="15" s="1"/>
  <c r="AV82" i="15"/>
  <c r="AV12" i="15"/>
  <c r="AV258" i="15"/>
  <c r="AI258" i="15" s="1"/>
  <c r="AV607" i="15"/>
  <c r="O55" i="15"/>
  <c r="P55" i="15" s="1"/>
  <c r="O15" i="15"/>
  <c r="P15" i="15" s="1"/>
  <c r="AM474" i="15"/>
  <c r="AO474" i="15" s="1"/>
  <c r="AP474" i="15" s="1"/>
  <c r="O558" i="15"/>
  <c r="P558" i="15" s="1"/>
  <c r="AP542" i="15"/>
  <c r="AM526" i="15"/>
  <c r="AO526" i="15" s="1"/>
  <c r="AN526" i="15" s="1"/>
  <c r="O398" i="15"/>
  <c r="P398" i="15" s="1"/>
  <c r="AV455" i="15"/>
  <c r="O441" i="15"/>
  <c r="P441" i="15" s="1"/>
  <c r="AV446" i="15"/>
  <c r="AI446" i="15" s="1"/>
  <c r="O274" i="15"/>
  <c r="P274" i="15" s="1"/>
  <c r="O611" i="15"/>
  <c r="P611" i="15" s="1"/>
  <c r="O578" i="15"/>
  <c r="P578" i="15" s="1"/>
  <c r="AV205" i="15"/>
  <c r="AV63" i="15"/>
  <c r="O477" i="15"/>
  <c r="P477" i="15" s="1"/>
  <c r="AP426" i="15"/>
  <c r="AV527" i="15"/>
  <c r="O249" i="15"/>
  <c r="P249" i="15" s="1"/>
  <c r="AM142" i="15"/>
  <c r="AO142" i="15" s="1"/>
  <c r="AP142" i="15" s="1"/>
  <c r="AM597" i="15"/>
  <c r="AO597" i="15" s="1"/>
  <c r="AP597" i="15" s="1"/>
  <c r="O251" i="15"/>
  <c r="P251" i="15" s="1"/>
  <c r="AM93" i="15"/>
  <c r="AO93" i="15" s="1"/>
  <c r="AN93" i="15" s="1"/>
  <c r="O66" i="15"/>
  <c r="P66" i="15" s="1"/>
  <c r="AM36" i="15"/>
  <c r="AO36" i="15" s="1"/>
  <c r="AN36" i="15" s="1"/>
  <c r="AM25" i="15"/>
  <c r="AO25" i="15" s="1"/>
  <c r="AP25" i="15" s="1"/>
  <c r="AV5" i="15"/>
  <c r="O518" i="15"/>
  <c r="P518" i="15" s="1"/>
  <c r="AM299" i="15"/>
  <c r="AO299" i="15" s="1"/>
  <c r="AP299" i="15" s="1"/>
  <c r="O193" i="15"/>
  <c r="P193" i="15" s="1"/>
  <c r="AM174" i="15"/>
  <c r="AO174" i="15" s="1"/>
  <c r="AN174" i="15" s="1"/>
  <c r="O171" i="15"/>
  <c r="P171" i="15" s="1"/>
  <c r="AM580" i="15"/>
  <c r="AO580" i="15" s="1"/>
  <c r="AN580" i="15" s="1"/>
  <c r="O570" i="15"/>
  <c r="P570" i="15" s="1"/>
  <c r="O459" i="15"/>
  <c r="P459" i="15" s="1"/>
  <c r="AN103" i="15"/>
  <c r="O551" i="15"/>
  <c r="P551" i="15" s="1"/>
  <c r="AM536" i="15"/>
  <c r="AO536" i="15" s="1"/>
  <c r="AN536" i="15" s="1"/>
  <c r="AM419" i="15"/>
  <c r="AO419" i="15" s="1"/>
  <c r="AN419" i="15" s="1"/>
  <c r="O287" i="15"/>
  <c r="P287" i="15" s="1"/>
  <c r="O168" i="15"/>
  <c r="P168" i="15" s="1"/>
  <c r="O322" i="15"/>
  <c r="P322" i="15" s="1"/>
  <c r="O103" i="15"/>
  <c r="P103" i="15" s="1"/>
  <c r="AM96" i="15"/>
  <c r="AO96" i="15" s="1"/>
  <c r="O17" i="15"/>
  <c r="P17" i="15" s="1"/>
  <c r="AM522" i="15"/>
  <c r="AO522" i="15" s="1"/>
  <c r="AM213" i="15"/>
  <c r="AO213" i="15" s="1"/>
  <c r="AP213" i="15" s="1"/>
  <c r="AM203" i="15"/>
  <c r="AO203" i="15" s="1"/>
  <c r="AP203" i="15" s="1"/>
  <c r="AM181" i="15"/>
  <c r="AO181" i="15" s="1"/>
  <c r="AN181" i="15" s="1"/>
  <c r="AV65" i="15"/>
  <c r="AV58" i="15"/>
  <c r="AM503" i="15"/>
  <c r="AO503" i="15" s="1"/>
  <c r="AN503" i="15" s="1"/>
  <c r="AV576" i="15"/>
  <c r="AV449" i="15"/>
  <c r="AM292" i="15"/>
  <c r="AO292" i="15" s="1"/>
  <c r="AN292" i="15" s="1"/>
  <c r="AV369" i="15"/>
  <c r="AV342" i="15"/>
  <c r="AV145" i="15"/>
  <c r="O13" i="15"/>
  <c r="P13" i="15" s="1"/>
  <c r="AV43" i="15"/>
  <c r="AV81" i="15"/>
  <c r="AV577" i="15"/>
  <c r="AV605" i="15"/>
  <c r="AV18" i="15"/>
  <c r="AV34" i="15"/>
  <c r="AI504" i="15" s="1"/>
  <c r="AV424" i="15"/>
  <c r="AV381" i="15"/>
  <c r="AV336" i="15"/>
  <c r="AV329" i="15"/>
  <c r="AV44" i="15"/>
  <c r="AI44" i="15" s="1"/>
  <c r="AV397" i="15"/>
  <c r="AM559" i="15"/>
  <c r="AO559" i="15" s="1"/>
  <c r="AN559" i="15" s="1"/>
  <c r="AM524" i="15"/>
  <c r="AO524" i="15" s="1"/>
  <c r="AN524" i="15" s="1"/>
  <c r="O405" i="15"/>
  <c r="P405" i="15" s="1"/>
  <c r="AM275" i="15"/>
  <c r="AO275" i="15" s="1"/>
  <c r="AN275" i="15" s="1"/>
  <c r="AN205" i="15"/>
  <c r="AM141" i="15"/>
  <c r="AO141" i="15" s="1"/>
  <c r="AP141" i="15" s="1"/>
  <c r="AV64" i="15"/>
  <c r="AM429" i="15"/>
  <c r="AO429" i="15" s="1"/>
  <c r="AP429" i="15" s="1"/>
  <c r="AV247" i="15"/>
  <c r="AV574" i="15"/>
  <c r="AI574" i="15" s="1"/>
  <c r="AV59" i="15"/>
  <c r="AV41" i="15"/>
  <c r="AV101" i="15"/>
  <c r="O521" i="15"/>
  <c r="P521" i="15" s="1"/>
  <c r="AV442" i="15"/>
  <c r="AM431" i="15"/>
  <c r="AO431" i="15" s="1"/>
  <c r="AN431" i="15" s="1"/>
  <c r="AV435" i="15"/>
  <c r="O215" i="15"/>
  <c r="P215" i="15" s="1"/>
  <c r="O205" i="15"/>
  <c r="P205" i="15" s="1"/>
  <c r="O583" i="15"/>
  <c r="P583" i="15" s="1"/>
  <c r="AM129" i="15"/>
  <c r="AO129" i="15" s="1"/>
  <c r="AP129" i="15" s="1"/>
  <c r="AV115" i="15"/>
  <c r="AI115" i="15" s="1"/>
  <c r="AV67" i="15"/>
  <c r="AI29" i="15" s="1"/>
  <c r="O26" i="15"/>
  <c r="P26" i="15" s="1"/>
  <c r="AV53" i="15"/>
  <c r="AI53" i="15" s="1"/>
  <c r="O12" i="15"/>
  <c r="P12" i="15" s="1"/>
  <c r="AV364" i="15"/>
  <c r="AV366" i="15"/>
  <c r="AM157" i="15"/>
  <c r="AO157" i="15" s="1"/>
  <c r="AN157" i="15" s="1"/>
  <c r="AV195" i="15"/>
  <c r="AV121" i="15"/>
  <c r="AM430" i="15"/>
  <c r="AO430" i="15" s="1"/>
  <c r="AV340" i="15"/>
  <c r="AM154" i="15"/>
  <c r="AO154" i="15" s="1"/>
  <c r="AN154" i="15" s="1"/>
  <c r="AM147" i="15"/>
  <c r="AO147" i="15" s="1"/>
  <c r="AP147" i="15" s="1"/>
  <c r="AP229" i="15"/>
  <c r="AM105" i="15"/>
  <c r="AO105" i="15" s="1"/>
  <c r="AP105" i="15" s="1"/>
  <c r="AV106" i="15"/>
  <c r="AV85" i="15"/>
  <c r="AI47" i="15" s="1"/>
  <c r="AP40" i="15"/>
  <c r="O389" i="15"/>
  <c r="P389" i="15" s="1"/>
  <c r="O423" i="15"/>
  <c r="P423" i="15" s="1"/>
  <c r="O222" i="15"/>
  <c r="P222" i="15" s="1"/>
  <c r="AV343" i="15"/>
  <c r="AM214" i="15"/>
  <c r="AO214" i="15" s="1"/>
  <c r="AP214" i="15" s="1"/>
  <c r="O194" i="15"/>
  <c r="P194" i="15" s="1"/>
  <c r="O160" i="15"/>
  <c r="P160" i="15" s="1"/>
  <c r="O137" i="15"/>
  <c r="P137" i="15" s="1"/>
  <c r="AM328" i="15"/>
  <c r="AO328" i="15" s="1"/>
  <c r="AP328" i="15" s="1"/>
  <c r="AV222" i="15"/>
  <c r="AV215" i="15"/>
  <c r="O581" i="15"/>
  <c r="P581" i="15" s="1"/>
  <c r="O229" i="15"/>
  <c r="P229" i="15" s="1"/>
  <c r="AM47" i="15"/>
  <c r="AO47" i="15" s="1"/>
  <c r="AN47" i="15" s="1"/>
  <c r="O40" i="15"/>
  <c r="P40" i="15" s="1"/>
  <c r="AM600" i="15"/>
  <c r="AO600" i="15" s="1"/>
  <c r="AV25" i="15"/>
  <c r="AV597" i="15"/>
  <c r="AV398" i="15"/>
  <c r="AM535" i="15"/>
  <c r="AO535" i="15" s="1"/>
  <c r="AN535" i="15" s="1"/>
  <c r="AV143" i="15"/>
  <c r="AV305" i="15"/>
  <c r="AV248" i="15"/>
  <c r="AV264" i="15"/>
  <c r="AV529" i="15"/>
  <c r="AV423" i="15"/>
  <c r="AV334" i="15"/>
  <c r="AV286" i="15"/>
  <c r="AV438" i="15"/>
  <c r="AV241" i="15"/>
  <c r="AV28" i="15"/>
  <c r="O553" i="15"/>
  <c r="P553" i="15" s="1"/>
  <c r="AV530" i="15"/>
  <c r="O438" i="15"/>
  <c r="P438" i="15" s="1"/>
  <c r="O432" i="15"/>
  <c r="P432" i="15" s="1"/>
  <c r="O306" i="15"/>
  <c r="P306" i="15" s="1"/>
  <c r="AV403" i="15"/>
  <c r="AV385" i="15"/>
  <c r="AM260" i="15"/>
  <c r="AO260" i="15" s="1"/>
  <c r="O244" i="15"/>
  <c r="P244" i="15" s="1"/>
  <c r="AV361" i="15"/>
  <c r="AM190" i="15"/>
  <c r="AO190" i="15" s="1"/>
  <c r="AN190" i="15" s="1"/>
  <c r="AV214" i="15"/>
  <c r="AM107" i="15"/>
  <c r="AO107" i="15" s="1"/>
  <c r="AN107" i="15" s="1"/>
  <c r="AV105" i="15"/>
  <c r="AI105" i="15" s="1"/>
  <c r="AM56" i="15"/>
  <c r="AO56" i="15" s="1"/>
  <c r="AP56" i="15" s="1"/>
  <c r="O53" i="15"/>
  <c r="P53" i="15" s="1"/>
  <c r="AV87" i="15"/>
  <c r="O33" i="15"/>
  <c r="P33" i="15" s="1"/>
  <c r="AM24" i="15"/>
  <c r="AO24" i="15" s="1"/>
  <c r="AP24" i="15" s="1"/>
  <c r="AV48" i="15"/>
  <c r="O483" i="15"/>
  <c r="P483" i="15" s="1"/>
  <c r="AV598" i="15"/>
  <c r="AV601" i="15"/>
  <c r="AV318" i="15"/>
  <c r="AV178" i="15"/>
  <c r="AV393" i="15"/>
  <c r="AV408" i="15"/>
  <c r="AV259" i="15"/>
  <c r="AM414" i="15"/>
  <c r="AO414" i="15" s="1"/>
  <c r="AP414" i="15" s="1"/>
  <c r="O370" i="15"/>
  <c r="P370" i="15" s="1"/>
  <c r="O300" i="15"/>
  <c r="P300" i="15" s="1"/>
  <c r="O279" i="15"/>
  <c r="P279" i="15" s="1"/>
  <c r="AM233" i="15"/>
  <c r="AO233" i="15" s="1"/>
  <c r="AP233" i="15" s="1"/>
  <c r="AM156" i="15"/>
  <c r="AO156" i="15" s="1"/>
  <c r="AV227" i="15"/>
  <c r="O574" i="15"/>
  <c r="P574" i="15" s="1"/>
  <c r="O293" i="15"/>
  <c r="P293" i="15" s="1"/>
  <c r="AV147" i="15"/>
  <c r="AI147" i="15" s="1"/>
  <c r="AM78" i="15"/>
  <c r="AO78" i="15" s="1"/>
  <c r="AP78" i="15" s="1"/>
  <c r="AN15" i="15"/>
  <c r="AP15" i="15"/>
  <c r="AV4" i="15"/>
  <c r="O60" i="15"/>
  <c r="P60" i="15" s="1"/>
  <c r="AM60" i="15"/>
  <c r="AO60" i="15" s="1"/>
  <c r="AN60" i="15" s="1"/>
  <c r="AV40" i="15"/>
  <c r="AV326" i="15"/>
  <c r="AI200" i="15" s="1"/>
  <c r="AV30" i="15"/>
  <c r="AV558" i="15"/>
  <c r="AI558" i="15" s="1"/>
  <c r="AM216" i="15"/>
  <c r="AO216" i="15" s="1"/>
  <c r="AN216" i="15" s="1"/>
  <c r="O216" i="15"/>
  <c r="P216" i="15" s="1"/>
  <c r="AV220" i="15"/>
  <c r="AV46" i="15"/>
  <c r="AV372" i="15"/>
  <c r="AV363" i="15"/>
  <c r="AV273" i="15"/>
  <c r="O63" i="15"/>
  <c r="P63" i="15" s="1"/>
  <c r="AM63" i="15"/>
  <c r="AO63" i="15" s="1"/>
  <c r="AP63" i="15" s="1"/>
  <c r="AV90" i="15"/>
  <c r="AV569" i="15"/>
  <c r="AM379" i="15"/>
  <c r="AO379" i="15" s="1"/>
  <c r="AP379" i="15" s="1"/>
  <c r="O379" i="15"/>
  <c r="P379" i="15" s="1"/>
  <c r="AV419" i="15"/>
  <c r="AV186" i="15"/>
  <c r="AI345" i="15" s="1"/>
  <c r="AV16" i="15"/>
  <c r="AV325" i="15"/>
  <c r="AV226" i="15"/>
  <c r="AN293" i="15"/>
  <c r="AP293" i="15"/>
  <c r="AM128" i="15"/>
  <c r="AO128" i="15" s="1"/>
  <c r="AP128" i="15" s="1"/>
  <c r="O128" i="15"/>
  <c r="P128" i="15" s="1"/>
  <c r="AM424" i="15"/>
  <c r="AO424" i="15" s="1"/>
  <c r="AN424" i="15" s="1"/>
  <c r="O424" i="15"/>
  <c r="P424" i="15" s="1"/>
  <c r="AV382" i="15"/>
  <c r="AV295" i="15"/>
  <c r="AV158" i="15"/>
  <c r="AV114" i="15"/>
  <c r="AV51" i="15"/>
  <c r="AI51" i="15" s="1"/>
  <c r="AP10" i="15"/>
  <c r="AV35" i="15"/>
  <c r="AI505" i="15" s="1"/>
  <c r="AM406" i="15"/>
  <c r="AO406" i="15" s="1"/>
  <c r="AP406" i="15" s="1"/>
  <c r="O182" i="15"/>
  <c r="P182" i="15" s="1"/>
  <c r="AM182" i="15"/>
  <c r="AO182" i="15" s="1"/>
  <c r="AV291" i="15"/>
  <c r="AM143" i="15"/>
  <c r="AO143" i="15" s="1"/>
  <c r="AN143" i="15" s="1"/>
  <c r="O143" i="15"/>
  <c r="P143" i="15" s="1"/>
  <c r="AV238" i="15"/>
  <c r="O601" i="15"/>
  <c r="P601" i="15" s="1"/>
  <c r="AM601" i="15"/>
  <c r="AO601" i="15" s="1"/>
  <c r="AN601" i="15" s="1"/>
  <c r="AV144" i="15"/>
  <c r="AV589" i="15"/>
  <c r="AI539" i="15" s="1"/>
  <c r="O467" i="15"/>
  <c r="P467" i="15" s="1"/>
  <c r="AM378" i="15"/>
  <c r="AO378" i="15" s="1"/>
  <c r="AN378" i="15" s="1"/>
  <c r="O433" i="15"/>
  <c r="P433" i="15" s="1"/>
  <c r="AV378" i="15"/>
  <c r="O241" i="15"/>
  <c r="P241" i="15" s="1"/>
  <c r="AM241" i="15"/>
  <c r="AO241" i="15" s="1"/>
  <c r="AP241" i="15" s="1"/>
  <c r="AV307" i="15"/>
  <c r="AM149" i="15"/>
  <c r="AO149" i="15" s="1"/>
  <c r="AN149" i="15" s="1"/>
  <c r="AV255" i="15"/>
  <c r="AV245" i="15"/>
  <c r="AM610" i="15"/>
  <c r="AO610" i="15" s="1"/>
  <c r="AP610" i="15" s="1"/>
  <c r="AN462" i="15"/>
  <c r="AV174" i="15"/>
  <c r="AV161" i="15"/>
  <c r="AM121" i="15"/>
  <c r="AO121" i="15" s="1"/>
  <c r="O393" i="15"/>
  <c r="P393" i="15" s="1"/>
  <c r="O101" i="15"/>
  <c r="P101" i="15" s="1"/>
  <c r="AM101" i="15"/>
  <c r="AO101" i="15" s="1"/>
  <c r="AP101" i="15" s="1"/>
  <c r="AM91" i="15"/>
  <c r="AO91" i="15" s="1"/>
  <c r="AN91" i="15" s="1"/>
  <c r="AP72" i="15"/>
  <c r="AN72" i="15"/>
  <c r="AV103" i="15"/>
  <c r="O44" i="15"/>
  <c r="P44" i="15" s="1"/>
  <c r="AM44" i="15"/>
  <c r="AO44" i="15" s="1"/>
  <c r="AN44" i="15" s="1"/>
  <c r="O10" i="15"/>
  <c r="P10" i="15" s="1"/>
  <c r="AM310" i="15"/>
  <c r="AO310" i="15" s="1"/>
  <c r="AN310" i="15" s="1"/>
  <c r="O310" i="15"/>
  <c r="P310" i="15" s="1"/>
  <c r="O346" i="15"/>
  <c r="P346" i="15" s="1"/>
  <c r="AM346" i="15"/>
  <c r="AO346" i="15" s="1"/>
  <c r="AN346" i="15" s="1"/>
  <c r="AV172" i="15"/>
  <c r="AV97" i="15"/>
  <c r="AV118" i="15"/>
  <c r="AV292" i="15"/>
  <c r="AI292" i="15" s="1"/>
  <c r="O134" i="15"/>
  <c r="P134" i="15" s="1"/>
  <c r="AM134" i="15"/>
  <c r="AO134" i="15" s="1"/>
  <c r="AN134" i="15" s="1"/>
  <c r="AM577" i="15"/>
  <c r="AO577" i="15" s="1"/>
  <c r="O577" i="15"/>
  <c r="P577" i="15" s="1"/>
  <c r="AV135" i="15"/>
  <c r="AV83" i="15"/>
  <c r="AV39" i="15"/>
  <c r="AV284" i="15"/>
  <c r="O61" i="15"/>
  <c r="P61" i="15" s="1"/>
  <c r="AM61" i="15"/>
  <c r="AO61" i="15" s="1"/>
  <c r="AV559" i="15"/>
  <c r="O444" i="15"/>
  <c r="P444" i="15" s="1"/>
  <c r="AM444" i="15"/>
  <c r="AO444" i="15" s="1"/>
  <c r="AP444" i="15" s="1"/>
  <c r="O254" i="15"/>
  <c r="P254" i="15" s="1"/>
  <c r="AM254" i="15"/>
  <c r="AO254" i="15" s="1"/>
  <c r="AN254" i="15" s="1"/>
  <c r="AV367" i="15"/>
  <c r="AM602" i="15"/>
  <c r="AO602" i="15" s="1"/>
  <c r="O602" i="15"/>
  <c r="P602" i="15" s="1"/>
  <c r="AV225" i="15"/>
  <c r="O584" i="15"/>
  <c r="P584" i="15" s="1"/>
  <c r="AM584" i="15"/>
  <c r="AO584" i="15" s="1"/>
  <c r="AP584" i="15" s="1"/>
  <c r="AV88" i="15"/>
  <c r="AV56" i="15"/>
  <c r="AV21" i="15"/>
  <c r="AP537" i="15"/>
  <c r="AP469" i="15"/>
  <c r="AN469" i="15"/>
  <c r="AV380" i="15"/>
  <c r="AV319" i="15"/>
  <c r="O173" i="15"/>
  <c r="P173" i="15" s="1"/>
  <c r="AM173" i="15"/>
  <c r="AO173" i="15" s="1"/>
  <c r="AN173" i="15" s="1"/>
  <c r="AV183" i="15"/>
  <c r="AM67" i="15"/>
  <c r="AO67" i="15" s="1"/>
  <c r="AP67" i="15" s="1"/>
  <c r="O67" i="15"/>
  <c r="P67" i="15" s="1"/>
  <c r="AM392" i="15"/>
  <c r="AO392" i="15" s="1"/>
  <c r="AP392" i="15" s="1"/>
  <c r="O392" i="15"/>
  <c r="P392" i="15" s="1"/>
  <c r="AV578" i="15"/>
  <c r="AV425" i="15"/>
  <c r="O11" i="15"/>
  <c r="P11" i="15" s="1"/>
  <c r="AM11" i="15"/>
  <c r="AO11" i="15" s="1"/>
  <c r="AP11" i="15" s="1"/>
  <c r="AM315" i="15"/>
  <c r="AO315" i="15" s="1"/>
  <c r="AN315" i="15" s="1"/>
  <c r="O315" i="15"/>
  <c r="P315" i="15" s="1"/>
  <c r="AM265" i="15"/>
  <c r="AO265" i="15" s="1"/>
  <c r="AN265" i="15" s="1"/>
  <c r="O265" i="15"/>
  <c r="P265" i="15" s="1"/>
  <c r="AV26" i="15"/>
  <c r="AI26" i="15" s="1"/>
  <c r="AV19" i="15"/>
  <c r="AV535" i="15"/>
  <c r="AV344" i="15"/>
  <c r="AV13" i="15"/>
  <c r="AV613" i="15"/>
  <c r="O162" i="15"/>
  <c r="P162" i="15" s="1"/>
  <c r="AM162" i="15"/>
  <c r="AO162" i="15" s="1"/>
  <c r="O344" i="15"/>
  <c r="P344" i="15" s="1"/>
  <c r="AM344" i="15"/>
  <c r="AO344" i="15" s="1"/>
  <c r="AP344" i="15" s="1"/>
  <c r="AV544" i="15"/>
  <c r="AV320" i="15"/>
  <c r="AI320" i="15" s="1"/>
  <c r="AV370" i="15"/>
  <c r="AP240" i="15"/>
  <c r="AV337" i="15"/>
  <c r="AV306" i="15"/>
  <c r="AM165" i="15"/>
  <c r="AO165" i="15" s="1"/>
  <c r="AP165" i="15" s="1"/>
  <c r="O165" i="15"/>
  <c r="P165" i="15" s="1"/>
  <c r="O336" i="15"/>
  <c r="P336" i="15" s="1"/>
  <c r="AM336" i="15"/>
  <c r="AO336" i="15" s="1"/>
  <c r="AP336" i="15" s="1"/>
  <c r="AP71" i="15"/>
  <c r="AM207" i="15"/>
  <c r="AO207" i="15" s="1"/>
  <c r="O207" i="15"/>
  <c r="P207" i="15" s="1"/>
  <c r="O382" i="15"/>
  <c r="P382" i="15" s="1"/>
  <c r="AM382" i="15"/>
  <c r="AO382" i="15" s="1"/>
  <c r="O330" i="15"/>
  <c r="P330" i="15" s="1"/>
  <c r="AM330" i="15"/>
  <c r="AO330" i="15" s="1"/>
  <c r="AN330" i="15" s="1"/>
  <c r="O567" i="15"/>
  <c r="P567" i="15" s="1"/>
  <c r="AM567" i="15"/>
  <c r="AO567" i="15" s="1"/>
  <c r="AN567" i="15" s="1"/>
  <c r="AM123" i="15"/>
  <c r="AO123" i="15" s="1"/>
  <c r="AN123" i="15" s="1"/>
  <c r="O123" i="15"/>
  <c r="P123" i="15" s="1"/>
  <c r="AV84" i="15"/>
  <c r="AV289" i="15"/>
  <c r="AI289" i="15" s="1"/>
  <c r="AV17" i="15"/>
  <c r="AM298" i="15"/>
  <c r="AO298" i="15" s="1"/>
  <c r="AP298" i="15" s="1"/>
  <c r="O298" i="15"/>
  <c r="P298" i="15" s="1"/>
  <c r="AV23" i="15"/>
  <c r="O202" i="15"/>
  <c r="P202" i="15" s="1"/>
  <c r="AM202" i="15"/>
  <c r="AO202" i="15" s="1"/>
  <c r="AM188" i="15"/>
  <c r="AO188" i="15" s="1"/>
  <c r="AP188" i="15" s="1"/>
  <c r="O188" i="15"/>
  <c r="P188" i="15" s="1"/>
  <c r="AM358" i="15"/>
  <c r="AO358" i="15" s="1"/>
  <c r="O358" i="15"/>
  <c r="P358" i="15" s="1"/>
  <c r="O296" i="15"/>
  <c r="P296" i="15" s="1"/>
  <c r="AM296" i="15"/>
  <c r="AO296" i="15" s="1"/>
  <c r="AN296" i="15" s="1"/>
  <c r="AV406" i="15"/>
  <c r="AP104" i="15"/>
  <c r="AN104" i="15"/>
  <c r="AM80" i="15"/>
  <c r="AO80" i="15" s="1"/>
  <c r="O80" i="15"/>
  <c r="P80" i="15" s="1"/>
  <c r="AV113" i="15"/>
  <c r="O288" i="15"/>
  <c r="P288" i="15" s="1"/>
  <c r="AM288" i="15"/>
  <c r="AO288" i="15" s="1"/>
  <c r="AM415" i="15"/>
  <c r="AO415" i="15" s="1"/>
  <c r="AN415" i="15" s="1"/>
  <c r="AM446" i="15"/>
  <c r="AO446" i="15" s="1"/>
  <c r="AV588" i="15"/>
  <c r="AP394" i="15"/>
  <c r="AV567" i="15"/>
  <c r="AI567" i="15" s="1"/>
  <c r="AP438" i="15"/>
  <c r="O240" i="15"/>
  <c r="P240" i="15" s="1"/>
  <c r="O187" i="15"/>
  <c r="P187" i="15" s="1"/>
  <c r="O177" i="15"/>
  <c r="P177" i="15" s="1"/>
  <c r="AM148" i="15"/>
  <c r="AO148" i="15" s="1"/>
  <c r="AN148" i="15" s="1"/>
  <c r="AV274" i="15"/>
  <c r="AM139" i="15"/>
  <c r="AO139" i="15" s="1"/>
  <c r="AV260" i="15"/>
  <c r="AM343" i="15"/>
  <c r="AO343" i="15" s="1"/>
  <c r="AN343" i="15" s="1"/>
  <c r="O343" i="15"/>
  <c r="P343" i="15" s="1"/>
  <c r="AM226" i="15"/>
  <c r="AO226" i="15" s="1"/>
  <c r="AP226" i="15" s="1"/>
  <c r="AV71" i="15"/>
  <c r="AM27" i="15"/>
  <c r="AO27" i="15" s="1"/>
  <c r="AP27" i="15" s="1"/>
  <c r="AV99" i="15"/>
  <c r="AV96" i="15"/>
  <c r="AV79" i="15"/>
  <c r="AV70" i="15"/>
  <c r="AV404" i="15"/>
  <c r="AV333" i="15"/>
  <c r="AV175" i="15"/>
  <c r="AV150" i="15"/>
  <c r="AV571" i="15"/>
  <c r="AV452" i="15"/>
  <c r="AV441" i="15"/>
  <c r="O289" i="15"/>
  <c r="P289" i="15" s="1"/>
  <c r="O286" i="15"/>
  <c r="P286" i="15" s="1"/>
  <c r="AV401" i="15"/>
  <c r="AV384" i="15"/>
  <c r="AV362" i="15"/>
  <c r="O224" i="15"/>
  <c r="P224" i="15" s="1"/>
  <c r="AV309" i="15"/>
  <c r="AV256" i="15"/>
  <c r="AV250" i="15"/>
  <c r="AI324" i="15" s="1"/>
  <c r="AM317" i="15"/>
  <c r="AO317" i="15" s="1"/>
  <c r="AN317" i="15" s="1"/>
  <c r="AV234" i="15"/>
  <c r="AV219" i="15"/>
  <c r="AV160" i="15"/>
  <c r="O113" i="15"/>
  <c r="P113" i="15" s="1"/>
  <c r="O98" i="15"/>
  <c r="P98" i="15" s="1"/>
  <c r="AV111" i="15"/>
  <c r="O32" i="15"/>
  <c r="P32" i="15" s="1"/>
  <c r="AV49" i="15"/>
  <c r="AM540" i="15"/>
  <c r="AO540" i="15" s="1"/>
  <c r="AV418" i="15"/>
  <c r="AV371" i="15"/>
  <c r="AV321" i="15"/>
  <c r="AV312" i="15"/>
  <c r="AV231" i="15"/>
  <c r="AV352" i="15"/>
  <c r="AV315" i="15"/>
  <c r="AV181" i="15"/>
  <c r="AV127" i="15"/>
  <c r="AV95" i="15"/>
  <c r="AV15" i="15"/>
  <c r="AV358" i="15"/>
  <c r="AV341" i="15"/>
  <c r="AV233" i="15"/>
  <c r="AI604" i="15" s="1"/>
  <c r="AV193" i="15"/>
  <c r="AV159" i="15"/>
  <c r="AV133" i="15"/>
  <c r="AV104" i="15"/>
  <c r="AV585" i="15"/>
  <c r="AV427" i="15"/>
  <c r="AV317" i="15"/>
  <c r="AV298" i="15"/>
  <c r="AI298" i="15" s="1"/>
  <c r="AV268" i="15"/>
  <c r="AV246" i="15"/>
  <c r="AV156" i="15"/>
  <c r="AV123" i="15"/>
  <c r="AV33" i="15"/>
  <c r="AI503" i="15" s="1"/>
  <c r="AV20" i="15"/>
  <c r="AI20" i="15" s="1"/>
  <c r="AN263" i="15"/>
  <c r="AP263" i="15"/>
  <c r="AP99" i="15"/>
  <c r="AN99" i="15"/>
  <c r="AN177" i="15"/>
  <c r="AP177" i="15"/>
  <c r="AV288" i="15"/>
  <c r="AM114" i="15"/>
  <c r="AO114" i="15" s="1"/>
  <c r="AP114" i="15" s="1"/>
  <c r="O114" i="15"/>
  <c r="P114" i="15" s="1"/>
  <c r="O565" i="15"/>
  <c r="P565" i="15" s="1"/>
  <c r="AV608" i="15"/>
  <c r="AV591" i="15"/>
  <c r="O312" i="15"/>
  <c r="P312" i="15" s="1"/>
  <c r="AM302" i="15"/>
  <c r="AO302" i="15" s="1"/>
  <c r="O302" i="15"/>
  <c r="P302" i="15" s="1"/>
  <c r="O280" i="15"/>
  <c r="P280" i="15" s="1"/>
  <c r="AM280" i="15"/>
  <c r="AO280" i="15" s="1"/>
  <c r="O253" i="15"/>
  <c r="P253" i="15" s="1"/>
  <c r="AM253" i="15"/>
  <c r="AO253" i="15" s="1"/>
  <c r="O200" i="15"/>
  <c r="P200" i="15" s="1"/>
  <c r="O614" i="15"/>
  <c r="P614" i="15" s="1"/>
  <c r="AP393" i="15"/>
  <c r="AN393" i="15"/>
  <c r="AM261" i="15"/>
  <c r="AO261" i="15" s="1"/>
  <c r="O261" i="15"/>
  <c r="P261" i="15" s="1"/>
  <c r="AM533" i="15"/>
  <c r="AO533" i="15" s="1"/>
  <c r="AP533" i="15" s="1"/>
  <c r="O533" i="15"/>
  <c r="P533" i="15" s="1"/>
  <c r="AP217" i="15"/>
  <c r="AN217" i="15"/>
  <c r="O132" i="15"/>
  <c r="P132" i="15" s="1"/>
  <c r="AM132" i="15"/>
  <c r="AO132" i="15" s="1"/>
  <c r="AV94" i="15"/>
  <c r="AP287" i="15"/>
  <c r="AN287" i="15"/>
  <c r="AV560" i="15"/>
  <c r="AN289" i="15"/>
  <c r="AP289" i="15"/>
  <c r="O175" i="15"/>
  <c r="P175" i="15" s="1"/>
  <c r="AM175" i="15"/>
  <c r="AO175" i="15" s="1"/>
  <c r="AP175" i="15" s="1"/>
  <c r="O325" i="15"/>
  <c r="P325" i="15" s="1"/>
  <c r="AM325" i="15"/>
  <c r="AO325" i="15" s="1"/>
  <c r="O59" i="15"/>
  <c r="P59" i="15" s="1"/>
  <c r="O49" i="15"/>
  <c r="P49" i="15" s="1"/>
  <c r="AM49" i="15"/>
  <c r="AO49" i="15" s="1"/>
  <c r="AM46" i="15"/>
  <c r="AO46" i="15" s="1"/>
  <c r="AM383" i="15"/>
  <c r="AO383" i="15" s="1"/>
  <c r="AN383" i="15" s="1"/>
  <c r="O383" i="15"/>
  <c r="P383" i="15" s="1"/>
  <c r="AM391" i="15"/>
  <c r="AO391" i="15" s="1"/>
  <c r="O391" i="15"/>
  <c r="P391" i="15" s="1"/>
  <c r="AP306" i="15"/>
  <c r="AN306" i="15"/>
  <c r="AN281" i="15"/>
  <c r="AP281" i="15"/>
  <c r="O268" i="15"/>
  <c r="P268" i="15" s="1"/>
  <c r="AM268" i="15"/>
  <c r="AO268" i="15" s="1"/>
  <c r="AP268" i="15" s="1"/>
  <c r="O262" i="15"/>
  <c r="P262" i="15" s="1"/>
  <c r="AM262" i="15"/>
  <c r="AO262" i="15" s="1"/>
  <c r="AV415" i="15"/>
  <c r="AV221" i="15"/>
  <c r="O235" i="15"/>
  <c r="P235" i="15" s="1"/>
  <c r="AM235" i="15"/>
  <c r="AO235" i="15" s="1"/>
  <c r="AN314" i="15"/>
  <c r="AP314" i="15"/>
  <c r="AN155" i="15"/>
  <c r="AP155" i="15"/>
  <c r="AP59" i="15"/>
  <c r="AN59" i="15"/>
  <c r="AP558" i="15"/>
  <c r="AN558" i="15"/>
  <c r="AV606" i="15"/>
  <c r="O371" i="15"/>
  <c r="P371" i="15" s="1"/>
  <c r="AM371" i="15"/>
  <c r="AO371" i="15" s="1"/>
  <c r="AP371" i="15" s="1"/>
  <c r="AN312" i="15"/>
  <c r="AP312" i="15"/>
  <c r="AM380" i="15"/>
  <c r="AO380" i="15" s="1"/>
  <c r="AN380" i="15" s="1"/>
  <c r="O380" i="15"/>
  <c r="P380" i="15" s="1"/>
  <c r="AN423" i="15"/>
  <c r="AP423" i="15"/>
  <c r="AM184" i="15"/>
  <c r="AO184" i="15" s="1"/>
  <c r="O184" i="15"/>
  <c r="P184" i="15" s="1"/>
  <c r="AM377" i="15"/>
  <c r="AO377" i="15" s="1"/>
  <c r="AP377" i="15" s="1"/>
  <c r="O377" i="15"/>
  <c r="P377" i="15" s="1"/>
  <c r="AV457" i="15"/>
  <c r="AV445" i="15"/>
  <c r="AP277" i="15"/>
  <c r="O234" i="15"/>
  <c r="P234" i="15" s="1"/>
  <c r="O155" i="15"/>
  <c r="P155" i="15" s="1"/>
  <c r="O603" i="15"/>
  <c r="P603" i="15" s="1"/>
  <c r="AM603" i="15"/>
  <c r="AO603" i="15" s="1"/>
  <c r="AN598" i="15"/>
  <c r="AP598" i="15"/>
  <c r="AN592" i="15"/>
  <c r="AP592" i="15"/>
  <c r="AV93" i="15"/>
  <c r="AM329" i="15"/>
  <c r="AO329" i="15" s="1"/>
  <c r="O329" i="15"/>
  <c r="P329" i="15" s="1"/>
  <c r="AN441" i="15"/>
  <c r="AP441" i="15"/>
  <c r="AM208" i="15"/>
  <c r="AO208" i="15" s="1"/>
  <c r="AP208" i="15" s="1"/>
  <c r="O208" i="15"/>
  <c r="P208" i="15" s="1"/>
  <c r="AN311" i="15"/>
  <c r="AP311" i="15"/>
  <c r="AP234" i="15"/>
  <c r="AN234" i="15"/>
  <c r="AP219" i="15"/>
  <c r="AN219" i="15"/>
  <c r="AM64" i="15"/>
  <c r="AO64" i="15" s="1"/>
  <c r="AV399" i="15"/>
  <c r="AM6" i="15"/>
  <c r="AO6" i="15" s="1"/>
  <c r="AP6" i="15" s="1"/>
  <c r="O6" i="15"/>
  <c r="P6" i="15" s="1"/>
  <c r="AV213" i="15"/>
  <c r="O180" i="15"/>
  <c r="P180" i="15" s="1"/>
  <c r="AM180" i="15"/>
  <c r="AO180" i="15" s="1"/>
  <c r="AV72" i="15"/>
  <c r="AN556" i="15"/>
  <c r="AP556" i="15"/>
  <c r="AV570" i="15"/>
  <c r="O434" i="15"/>
  <c r="P434" i="15" s="1"/>
  <c r="AM434" i="15"/>
  <c r="AO434" i="15" s="1"/>
  <c r="AP434" i="15" s="1"/>
  <c r="AV439" i="15"/>
  <c r="AM210" i="15"/>
  <c r="AO210" i="15" s="1"/>
  <c r="O210" i="15"/>
  <c r="P210" i="15" s="1"/>
  <c r="AM130" i="15"/>
  <c r="AO130" i="15" s="1"/>
  <c r="O130" i="15"/>
  <c r="P130" i="15" s="1"/>
  <c r="AP324" i="15"/>
  <c r="AN324" i="15"/>
  <c r="AM18" i="15"/>
  <c r="AO18" i="15" s="1"/>
  <c r="O18" i="15"/>
  <c r="P18" i="15" s="1"/>
  <c r="AM242" i="15"/>
  <c r="AO242" i="15" s="1"/>
  <c r="O242" i="15"/>
  <c r="P242" i="15" s="1"/>
  <c r="O239" i="15"/>
  <c r="P239" i="15" s="1"/>
  <c r="AM239" i="15"/>
  <c r="AO239" i="15" s="1"/>
  <c r="AM297" i="15"/>
  <c r="AO297" i="15" s="1"/>
  <c r="AP297" i="15" s="1"/>
  <c r="O297" i="15"/>
  <c r="P297" i="15" s="1"/>
  <c r="AV3" i="15"/>
  <c r="AI3" i="15" s="1"/>
  <c r="AM110" i="15"/>
  <c r="AO110" i="15" s="1"/>
  <c r="AP110" i="15" s="1"/>
  <c r="O110" i="15"/>
  <c r="P110" i="15" s="1"/>
  <c r="AM525" i="15"/>
  <c r="AO525" i="15" s="1"/>
  <c r="O525" i="15"/>
  <c r="P525" i="15" s="1"/>
  <c r="AM399" i="15"/>
  <c r="AO399" i="15" s="1"/>
  <c r="AN399" i="15" s="1"/>
  <c r="O263" i="15"/>
  <c r="P263" i="15" s="1"/>
  <c r="AV357" i="15"/>
  <c r="O163" i="15"/>
  <c r="P163" i="15" s="1"/>
  <c r="AM163" i="15"/>
  <c r="AO163" i="15" s="1"/>
  <c r="AV433" i="15"/>
  <c r="O225" i="15"/>
  <c r="P225" i="15" s="1"/>
  <c r="AM225" i="15"/>
  <c r="AO225" i="15" s="1"/>
  <c r="AV331" i="15"/>
  <c r="AV180" i="15"/>
  <c r="O77" i="15"/>
  <c r="P77" i="15" s="1"/>
  <c r="AM77" i="15"/>
  <c r="AO77" i="15" s="1"/>
  <c r="AM506" i="15"/>
  <c r="AO506" i="15" s="1"/>
  <c r="O506" i="15"/>
  <c r="P506" i="15" s="1"/>
  <c r="AP427" i="15"/>
  <c r="AN427" i="15"/>
  <c r="O421" i="15"/>
  <c r="P421" i="15" s="1"/>
  <c r="AM421" i="15"/>
  <c r="AO421" i="15" s="1"/>
  <c r="AP421" i="15" s="1"/>
  <c r="AN215" i="15"/>
  <c r="AP215" i="15"/>
  <c r="AV272" i="15"/>
  <c r="AM138" i="15"/>
  <c r="AO138" i="15" s="1"/>
  <c r="AP138" i="15" s="1"/>
  <c r="O138" i="15"/>
  <c r="P138" i="15" s="1"/>
  <c r="O587" i="15"/>
  <c r="P587" i="15" s="1"/>
  <c r="AM587" i="15"/>
  <c r="AO587" i="15" s="1"/>
  <c r="AV165" i="15"/>
  <c r="AV126" i="15"/>
  <c r="AV412" i="15"/>
  <c r="O482" i="15"/>
  <c r="P482" i="15" s="1"/>
  <c r="AM482" i="15"/>
  <c r="AO482" i="15" s="1"/>
  <c r="AV9" i="15"/>
  <c r="AV582" i="15"/>
  <c r="O470" i="15"/>
  <c r="P470" i="15" s="1"/>
  <c r="AM470" i="15"/>
  <c r="AO470" i="15" s="1"/>
  <c r="AP470" i="15" s="1"/>
  <c r="AM140" i="15"/>
  <c r="AO140" i="15" s="1"/>
  <c r="O140" i="15"/>
  <c r="P140" i="15" s="1"/>
  <c r="AM316" i="15"/>
  <c r="AO316" i="15" s="1"/>
  <c r="AP316" i="15" s="1"/>
  <c r="O316" i="15"/>
  <c r="P316" i="15" s="1"/>
  <c r="AV134" i="15"/>
  <c r="O546" i="15"/>
  <c r="P546" i="15" s="1"/>
  <c r="AV592" i="15"/>
  <c r="AV434" i="15"/>
  <c r="AI434" i="15" s="1"/>
  <c r="AV430" i="15"/>
  <c r="AI314" i="15" s="1"/>
  <c r="AV420" i="15"/>
  <c r="AP300" i="15"/>
  <c r="AP272" i="15"/>
  <c r="O243" i="15"/>
  <c r="P243" i="15" s="1"/>
  <c r="AM204" i="15"/>
  <c r="AO204" i="15" s="1"/>
  <c r="AP193" i="15"/>
  <c r="AV300" i="15"/>
  <c r="AM167" i="15"/>
  <c r="AO167" i="15" s="1"/>
  <c r="AN167" i="15" s="1"/>
  <c r="O167" i="15"/>
  <c r="P167" i="15" s="1"/>
  <c r="O164" i="15"/>
  <c r="P164" i="15" s="1"/>
  <c r="O573" i="15"/>
  <c r="P573" i="15" s="1"/>
  <c r="AM573" i="15"/>
  <c r="AO573" i="15" s="1"/>
  <c r="AM19" i="15"/>
  <c r="AO19" i="15" s="1"/>
  <c r="AP19" i="15" s="1"/>
  <c r="O19" i="15"/>
  <c r="P19" i="15" s="1"/>
  <c r="O338" i="15"/>
  <c r="P338" i="15" s="1"/>
  <c r="AM338" i="15"/>
  <c r="AO338" i="15" s="1"/>
  <c r="O112" i="15"/>
  <c r="P112" i="15" s="1"/>
  <c r="AM112" i="15"/>
  <c r="AO112" i="15" s="1"/>
  <c r="AN112" i="15" s="1"/>
  <c r="AM270" i="15"/>
  <c r="AO270" i="15" s="1"/>
  <c r="O270" i="15"/>
  <c r="P270" i="15" s="1"/>
  <c r="AV376" i="15"/>
  <c r="O231" i="15"/>
  <c r="P231" i="15" s="1"/>
  <c r="AM231" i="15"/>
  <c r="AO231" i="15" s="1"/>
  <c r="O449" i="15"/>
  <c r="P449" i="15" s="1"/>
  <c r="AM449" i="15"/>
  <c r="AO449" i="15" s="1"/>
  <c r="O179" i="15"/>
  <c r="P179" i="15" s="1"/>
  <c r="AM179" i="15"/>
  <c r="AO179" i="15" s="1"/>
  <c r="AM605" i="15"/>
  <c r="AO605" i="15" s="1"/>
  <c r="AN605" i="15" s="1"/>
  <c r="O605" i="15"/>
  <c r="P605" i="15" s="1"/>
  <c r="AV600" i="15"/>
  <c r="O543" i="15"/>
  <c r="P543" i="15" s="1"/>
  <c r="AV562" i="15"/>
  <c r="AV549" i="15"/>
  <c r="AV450" i="15"/>
  <c r="AP432" i="15"/>
  <c r="AV405" i="15"/>
  <c r="AM285" i="15"/>
  <c r="AO285" i="15" s="1"/>
  <c r="AN285" i="15" s="1"/>
  <c r="O272" i="15"/>
  <c r="P272" i="15" s="1"/>
  <c r="AM267" i="15"/>
  <c r="AO267" i="15" s="1"/>
  <c r="O150" i="15"/>
  <c r="P150" i="15" s="1"/>
  <c r="AM150" i="15"/>
  <c r="AO150" i="15" s="1"/>
  <c r="AV203" i="15"/>
  <c r="AI203" i="15" s="1"/>
  <c r="AM327" i="15"/>
  <c r="AO327" i="15" s="1"/>
  <c r="AP327" i="15" s="1"/>
  <c r="O327" i="15"/>
  <c r="P327" i="15" s="1"/>
  <c r="AM75" i="15"/>
  <c r="AO75" i="15" s="1"/>
  <c r="AN75" i="15" s="1"/>
  <c r="O75" i="15"/>
  <c r="P75" i="15" s="1"/>
  <c r="AN13" i="15"/>
  <c r="AP13" i="15"/>
  <c r="AV330" i="15"/>
  <c r="AM256" i="15"/>
  <c r="AO256" i="15" s="1"/>
  <c r="O256" i="15"/>
  <c r="P256" i="15" s="1"/>
  <c r="AM588" i="15"/>
  <c r="AO588" i="15" s="1"/>
  <c r="AN588" i="15" s="1"/>
  <c r="O588" i="15"/>
  <c r="P588" i="15" s="1"/>
  <c r="AM484" i="15"/>
  <c r="AO484" i="15" s="1"/>
  <c r="AN484" i="15" s="1"/>
  <c r="O484" i="15"/>
  <c r="P484" i="15" s="1"/>
  <c r="AV173" i="15"/>
  <c r="O375" i="15"/>
  <c r="P375" i="15" s="1"/>
  <c r="AM375" i="15"/>
  <c r="AO375" i="15" s="1"/>
  <c r="AN304" i="15"/>
  <c r="AP304" i="15"/>
  <c r="AM269" i="15"/>
  <c r="AO269" i="15" s="1"/>
  <c r="O269" i="15"/>
  <c r="P269" i="15" s="1"/>
  <c r="AV208" i="15"/>
  <c r="AM575" i="15"/>
  <c r="AO575" i="15" s="1"/>
  <c r="AV148" i="15"/>
  <c r="AV109" i="15"/>
  <c r="AV536" i="15"/>
  <c r="AV296" i="15"/>
  <c r="AI167" i="15" s="1"/>
  <c r="AM212" i="15"/>
  <c r="AO212" i="15" s="1"/>
  <c r="AN212" i="15" s="1"/>
  <c r="O212" i="15"/>
  <c r="P212" i="15" s="1"/>
  <c r="AM357" i="15"/>
  <c r="AO357" i="15" s="1"/>
  <c r="AN357" i="15" s="1"/>
  <c r="O357" i="15"/>
  <c r="P357" i="15" s="1"/>
  <c r="AV411" i="15"/>
  <c r="AM237" i="15"/>
  <c r="AO237" i="15" s="1"/>
  <c r="O237" i="15"/>
  <c r="P237" i="15" s="1"/>
  <c r="AV278" i="15"/>
  <c r="AI278" i="15" s="1"/>
  <c r="O115" i="15"/>
  <c r="P115" i="15" s="1"/>
  <c r="AM115" i="15"/>
  <c r="AO115" i="15" s="1"/>
  <c r="AM38" i="15"/>
  <c r="AO38" i="15" s="1"/>
  <c r="AP38" i="15" s="1"/>
  <c r="O38" i="15"/>
  <c r="P38" i="15" s="1"/>
  <c r="AN160" i="15"/>
  <c r="AP160" i="15"/>
  <c r="AV267" i="15"/>
  <c r="AM135" i="15"/>
  <c r="AO135" i="15" s="1"/>
  <c r="O135" i="15"/>
  <c r="P135" i="15" s="1"/>
  <c r="AM326" i="15"/>
  <c r="AO326" i="15" s="1"/>
  <c r="O326" i="15"/>
  <c r="P326" i="15" s="1"/>
  <c r="AV244" i="15"/>
  <c r="AV223" i="15"/>
  <c r="AV206" i="15"/>
  <c r="AV155" i="15"/>
  <c r="AM159" i="15"/>
  <c r="AO159" i="15" s="1"/>
  <c r="O159" i="15"/>
  <c r="P159" i="15" s="1"/>
  <c r="AV280" i="15"/>
  <c r="AI151" i="15" s="1"/>
  <c r="AN572" i="15"/>
  <c r="AP572" i="15"/>
  <c r="AM284" i="15"/>
  <c r="AO284" i="15" s="1"/>
  <c r="O284" i="15"/>
  <c r="P284" i="15" s="1"/>
  <c r="AV136" i="15"/>
  <c r="AV6" i="15"/>
  <c r="AV555" i="15"/>
  <c r="AM386" i="15"/>
  <c r="AO386" i="15" s="1"/>
  <c r="AV540" i="15"/>
  <c r="AV437" i="15"/>
  <c r="AV416" i="15"/>
  <c r="AM291" i="15"/>
  <c r="AO291" i="15" s="1"/>
  <c r="AP291" i="15" s="1"/>
  <c r="AM259" i="15"/>
  <c r="AO259" i="15" s="1"/>
  <c r="O259" i="15"/>
  <c r="P259" i="15" s="1"/>
  <c r="AV374" i="15"/>
  <c r="O247" i="15"/>
  <c r="P247" i="15" s="1"/>
  <c r="O230" i="15"/>
  <c r="P230" i="15" s="1"/>
  <c r="AM230" i="15"/>
  <c r="AO230" i="15" s="1"/>
  <c r="AV303" i="15"/>
  <c r="O145" i="15"/>
  <c r="P145" i="15" s="1"/>
  <c r="AM145" i="15"/>
  <c r="AO145" i="15" s="1"/>
  <c r="AM612" i="15"/>
  <c r="AO612" i="15" s="1"/>
  <c r="O117" i="15"/>
  <c r="P117" i="15" s="1"/>
  <c r="AM117" i="15"/>
  <c r="AO117" i="15" s="1"/>
  <c r="AM2" i="15"/>
  <c r="AO2" i="15" s="1"/>
  <c r="AN2" i="15" s="1"/>
  <c r="O353" i="15"/>
  <c r="P353" i="15" s="1"/>
  <c r="AM353" i="15"/>
  <c r="AO353" i="15" s="1"/>
  <c r="AP353" i="15" s="1"/>
  <c r="AV2" i="15"/>
  <c r="AI395" i="15" s="1"/>
  <c r="AV612" i="15"/>
  <c r="AV568" i="15"/>
  <c r="AV545" i="15"/>
  <c r="AV328" i="15"/>
  <c r="AV299" i="15"/>
  <c r="AN168" i="15"/>
  <c r="AP168" i="15"/>
  <c r="AV290" i="15"/>
  <c r="AV202" i="15"/>
  <c r="AV182" i="15"/>
  <c r="AV163" i="15"/>
  <c r="O73" i="15"/>
  <c r="P73" i="15" s="1"/>
  <c r="AM73" i="15"/>
  <c r="AO73" i="15" s="1"/>
  <c r="AV42" i="15"/>
  <c r="AV37" i="15"/>
  <c r="AI37" i="15" s="1"/>
  <c r="AM45" i="15"/>
  <c r="AO45" i="15" s="1"/>
  <c r="AP45" i="15" s="1"/>
  <c r="O45" i="15"/>
  <c r="P45" i="15" s="1"/>
  <c r="O23" i="15"/>
  <c r="P23" i="15" s="1"/>
  <c r="AM23" i="15"/>
  <c r="AO23" i="15" s="1"/>
  <c r="AV27" i="15"/>
  <c r="AI27" i="15" s="1"/>
  <c r="AV8" i="15"/>
  <c r="AN158" i="15"/>
  <c r="AP158" i="15"/>
  <c r="AM321" i="15"/>
  <c r="AO321" i="15" s="1"/>
  <c r="AP321" i="15" s="1"/>
  <c r="O321" i="15"/>
  <c r="P321" i="15" s="1"/>
  <c r="O318" i="15"/>
  <c r="P318" i="15" s="1"/>
  <c r="O458" i="15"/>
  <c r="P458" i="15" s="1"/>
  <c r="AV176" i="15"/>
  <c r="O228" i="15"/>
  <c r="P228" i="15" s="1"/>
  <c r="AM228" i="15"/>
  <c r="AO228" i="15" s="1"/>
  <c r="AP228" i="15" s="1"/>
  <c r="O119" i="15"/>
  <c r="P119" i="15" s="1"/>
  <c r="AM70" i="15"/>
  <c r="AO70" i="15" s="1"/>
  <c r="O70" i="15"/>
  <c r="P70" i="15" s="1"/>
  <c r="AV57" i="15"/>
  <c r="O486" i="15"/>
  <c r="P486" i="15" s="1"/>
  <c r="O189" i="15"/>
  <c r="P189" i="15" s="1"/>
  <c r="AM189" i="15"/>
  <c r="AO189" i="15" s="1"/>
  <c r="AM576" i="15"/>
  <c r="AO576" i="15" s="1"/>
  <c r="O576" i="15"/>
  <c r="P576" i="15" s="1"/>
  <c r="AM571" i="15"/>
  <c r="AO571" i="15" s="1"/>
  <c r="O571" i="15"/>
  <c r="P571" i="15" s="1"/>
  <c r="O488" i="15"/>
  <c r="P488" i="15" s="1"/>
  <c r="AM488" i="15"/>
  <c r="AO488" i="15" s="1"/>
  <c r="AV257" i="15"/>
  <c r="AV229" i="15"/>
  <c r="O591" i="15"/>
  <c r="P591" i="15" s="1"/>
  <c r="AM591" i="15"/>
  <c r="AO591" i="15" s="1"/>
  <c r="AV190" i="15"/>
  <c r="AV179" i="15"/>
  <c r="AV141" i="15"/>
  <c r="AI141" i="15" s="1"/>
  <c r="AM87" i="15"/>
  <c r="AO87" i="15" s="1"/>
  <c r="O87" i="15"/>
  <c r="P87" i="15" s="1"/>
  <c r="AM29" i="15"/>
  <c r="AO29" i="15" s="1"/>
  <c r="O29" i="15"/>
  <c r="P29" i="15" s="1"/>
  <c r="AM201" i="15"/>
  <c r="AO201" i="15" s="1"/>
  <c r="O201" i="15"/>
  <c r="P201" i="15" s="1"/>
  <c r="O178" i="15"/>
  <c r="P178" i="15" s="1"/>
  <c r="AM178" i="15"/>
  <c r="AO178" i="15" s="1"/>
  <c r="AP178" i="15" s="1"/>
  <c r="AV304" i="15"/>
  <c r="AV294" i="15"/>
  <c r="AV271" i="15"/>
  <c r="AV263" i="15"/>
  <c r="AV169" i="15"/>
  <c r="AM418" i="15"/>
  <c r="AO418" i="15" s="1"/>
  <c r="AV140" i="15"/>
  <c r="O100" i="15"/>
  <c r="P100" i="15" s="1"/>
  <c r="AV55" i="15"/>
  <c r="AM504" i="15"/>
  <c r="AO504" i="15" s="1"/>
  <c r="O504" i="15"/>
  <c r="P504" i="15" s="1"/>
  <c r="O396" i="15"/>
  <c r="P396" i="15" s="1"/>
  <c r="AM126" i="15"/>
  <c r="AO126" i="15" s="1"/>
  <c r="AN126" i="15" s="1"/>
  <c r="AV228" i="15"/>
  <c r="AV73" i="15"/>
  <c r="AV365" i="15"/>
  <c r="AV335" i="15"/>
  <c r="AM606" i="15"/>
  <c r="AO606" i="15" s="1"/>
  <c r="AN606" i="15" s="1"/>
  <c r="AV189" i="15"/>
  <c r="AV177" i="15"/>
  <c r="AM90" i="15"/>
  <c r="AO90" i="15" s="1"/>
  <c r="AM69" i="15"/>
  <c r="AO69" i="15" s="1"/>
  <c r="AV78" i="15"/>
  <c r="AV74" i="15"/>
  <c r="AI36" i="15" s="1"/>
  <c r="AV62" i="15"/>
  <c r="AV54" i="15"/>
  <c r="AV50" i="15"/>
  <c r="AM223" i="15"/>
  <c r="AO223" i="15" s="1"/>
  <c r="AP223" i="15" s="1"/>
  <c r="AV310" i="15"/>
  <c r="AV308" i="15"/>
  <c r="AV285" i="15"/>
  <c r="AV281" i="15"/>
  <c r="AI152" i="15" s="1"/>
  <c r="AV262" i="15"/>
  <c r="AM585" i="15"/>
  <c r="AO585" i="15" s="1"/>
  <c r="O469" i="15"/>
  <c r="P469" i="15" s="1"/>
  <c r="AM334" i="15"/>
  <c r="AO334" i="15" s="1"/>
  <c r="AV171" i="15"/>
  <c r="AI251" i="15" s="1"/>
  <c r="AV139" i="15"/>
  <c r="AM102" i="15"/>
  <c r="AO102" i="15" s="1"/>
  <c r="AN102" i="15" s="1"/>
  <c r="O71" i="15"/>
  <c r="P71" i="15" s="1"/>
  <c r="AV102" i="15"/>
  <c r="AV45" i="15"/>
  <c r="AV24" i="15"/>
  <c r="AV332" i="15"/>
  <c r="AI332" i="15" s="1"/>
  <c r="AV283" i="15"/>
  <c r="AI154" i="15" s="1"/>
  <c r="AV132" i="15"/>
  <c r="AV130" i="15"/>
  <c r="AV68" i="15"/>
  <c r="AV38" i="15"/>
  <c r="AV14" i="15"/>
  <c r="O266" i="15"/>
  <c r="P266" i="15" s="1"/>
  <c r="AM266" i="15"/>
  <c r="AO266" i="15" s="1"/>
  <c r="AN318" i="15"/>
  <c r="AP318" i="15"/>
  <c r="AM416" i="15"/>
  <c r="AO416" i="15" s="1"/>
  <c r="AN416" i="15" s="1"/>
  <c r="O416" i="15"/>
  <c r="P416" i="15" s="1"/>
  <c r="AV392" i="15"/>
  <c r="AN555" i="15"/>
  <c r="AP555" i="15"/>
  <c r="O420" i="15"/>
  <c r="P420" i="15" s="1"/>
  <c r="AM420" i="15"/>
  <c r="AO420" i="15" s="1"/>
  <c r="AV554" i="15"/>
  <c r="AN222" i="15"/>
  <c r="AP222" i="15"/>
  <c r="AN562" i="15"/>
  <c r="AP562" i="15"/>
  <c r="AP249" i="15"/>
  <c r="AN249" i="15"/>
  <c r="AN356" i="15"/>
  <c r="AP356" i="15"/>
  <c r="AM439" i="15"/>
  <c r="AO439" i="15" s="1"/>
  <c r="O439" i="15"/>
  <c r="P439" i="15" s="1"/>
  <c r="O435" i="15"/>
  <c r="P435" i="15" s="1"/>
  <c r="AM435" i="15"/>
  <c r="AO435" i="15" s="1"/>
  <c r="AN532" i="15"/>
  <c r="AP532" i="15"/>
  <c r="AP220" i="15"/>
  <c r="AN220" i="15"/>
  <c r="AN447" i="15"/>
  <c r="AV537" i="15"/>
  <c r="AP286" i="15"/>
  <c r="AN286" i="15"/>
  <c r="AN248" i="15"/>
  <c r="AP248" i="15"/>
  <c r="AN611" i="15"/>
  <c r="AP611" i="15"/>
  <c r="O373" i="15"/>
  <c r="P373" i="15" s="1"/>
  <c r="AM373" i="15"/>
  <c r="AO373" i="15" s="1"/>
  <c r="AN373" i="15" s="1"/>
  <c r="AV615" i="15"/>
  <c r="AV422" i="15"/>
  <c r="AN119" i="15"/>
  <c r="AP119" i="15"/>
  <c r="AN164" i="15"/>
  <c r="AP164" i="15"/>
  <c r="AN443" i="15"/>
  <c r="AP443" i="15"/>
  <c r="AV556" i="15"/>
  <c r="AP305" i="15"/>
  <c r="AN305" i="15"/>
  <c r="AN333" i="15"/>
  <c r="AP333" i="15"/>
  <c r="AN518" i="15"/>
  <c r="AP518" i="15"/>
  <c r="AN458" i="15"/>
  <c r="AP458" i="15"/>
  <c r="AN276" i="15"/>
  <c r="AP276" i="15"/>
  <c r="O124" i="15"/>
  <c r="P124" i="15" s="1"/>
  <c r="AM124" i="15"/>
  <c r="AO124" i="15" s="1"/>
  <c r="O211" i="15"/>
  <c r="P211" i="15" s="1"/>
  <c r="AM211" i="15"/>
  <c r="AO211" i="15" s="1"/>
  <c r="AV453" i="15"/>
  <c r="AM273" i="15"/>
  <c r="AO273" i="15" s="1"/>
  <c r="O273" i="15"/>
  <c r="P273" i="15" s="1"/>
  <c r="AN194" i="15"/>
  <c r="AP194" i="15"/>
  <c r="AM520" i="15"/>
  <c r="AO520" i="15" s="1"/>
  <c r="O520" i="15"/>
  <c r="P520" i="15" s="1"/>
  <c r="AM74" i="15"/>
  <c r="AO74" i="15" s="1"/>
  <c r="O74" i="15"/>
  <c r="P74" i="15" s="1"/>
  <c r="O62" i="15"/>
  <c r="P62" i="15" s="1"/>
  <c r="AM62" i="15"/>
  <c r="AO62" i="15" s="1"/>
  <c r="AM54" i="15"/>
  <c r="AO54" i="15" s="1"/>
  <c r="O54" i="15"/>
  <c r="P54" i="15" s="1"/>
  <c r="AP274" i="15"/>
  <c r="AN274" i="15"/>
  <c r="AN570" i="15"/>
  <c r="O568" i="15"/>
  <c r="P568" i="15" s="1"/>
  <c r="AM568" i="15"/>
  <c r="AO568" i="15" s="1"/>
  <c r="AV599" i="15"/>
  <c r="AN94" i="15"/>
  <c r="AM58" i="15"/>
  <c r="AO58" i="15" s="1"/>
  <c r="O58" i="15"/>
  <c r="P58" i="15" s="1"/>
  <c r="AV614" i="15"/>
  <c r="AV534" i="15"/>
  <c r="AM152" i="15"/>
  <c r="AO152" i="15" s="1"/>
  <c r="O152" i="15"/>
  <c r="P152" i="15" s="1"/>
  <c r="AN227" i="15"/>
  <c r="AP227" i="15"/>
  <c r="AN303" i="15"/>
  <c r="AV224" i="15"/>
  <c r="AV204" i="15"/>
  <c r="O109" i="15"/>
  <c r="P109" i="15" s="1"/>
  <c r="AM109" i="15"/>
  <c r="AO109" i="15" s="1"/>
  <c r="AV120" i="15"/>
  <c r="AI120" i="15" s="1"/>
  <c r="AV579" i="15"/>
  <c r="O192" i="15"/>
  <c r="P192" i="15" s="1"/>
  <c r="AM192" i="15"/>
  <c r="AO192" i="15" s="1"/>
  <c r="AV277" i="15"/>
  <c r="AV261" i="15"/>
  <c r="AN26" i="15"/>
  <c r="AP26" i="15"/>
  <c r="AV528" i="15"/>
  <c r="AV451" i="15"/>
  <c r="AP166" i="15"/>
  <c r="AN166" i="15"/>
  <c r="O595" i="15"/>
  <c r="P595" i="15" s="1"/>
  <c r="AP583" i="15"/>
  <c r="AP578" i="15"/>
  <c r="AP569" i="15"/>
  <c r="AN569" i="15"/>
  <c r="AM83" i="15"/>
  <c r="AO83" i="15" s="1"/>
  <c r="O83" i="15"/>
  <c r="P83" i="15" s="1"/>
  <c r="O37" i="15"/>
  <c r="P37" i="15" s="1"/>
  <c r="AV61" i="15"/>
  <c r="O246" i="15"/>
  <c r="P246" i="15" s="1"/>
  <c r="AM246" i="15"/>
  <c r="AO246" i="15" s="1"/>
  <c r="AN244" i="15"/>
  <c r="AV242" i="15"/>
  <c r="AM176" i="15"/>
  <c r="AO176" i="15" s="1"/>
  <c r="O176" i="15"/>
  <c r="P176" i="15" s="1"/>
  <c r="AV596" i="15"/>
  <c r="AV584" i="15"/>
  <c r="AM369" i="15"/>
  <c r="AO369" i="15" s="1"/>
  <c r="AP369" i="15" s="1"/>
  <c r="O369" i="15"/>
  <c r="P369" i="15" s="1"/>
  <c r="AV287" i="15"/>
  <c r="AV543" i="15"/>
  <c r="AV443" i="15"/>
  <c r="AN172" i="15"/>
  <c r="AV282" i="15"/>
  <c r="AI153" i="15" s="1"/>
  <c r="AV122" i="15"/>
  <c r="AM185" i="15"/>
  <c r="AO185" i="15" s="1"/>
  <c r="AN185" i="15" s="1"/>
  <c r="O185" i="15"/>
  <c r="P185" i="15" s="1"/>
  <c r="AN596" i="15"/>
  <c r="AP596" i="15"/>
  <c r="O345" i="15"/>
  <c r="P345" i="15" s="1"/>
  <c r="AM345" i="15"/>
  <c r="AO345" i="15" s="1"/>
  <c r="O108" i="15"/>
  <c r="P108" i="15" s="1"/>
  <c r="AM108" i="15"/>
  <c r="AO108" i="15" s="1"/>
  <c r="AV456" i="15"/>
  <c r="AI448" i="15" s="1"/>
  <c r="AV322" i="15"/>
  <c r="AI196" i="15" s="1"/>
  <c r="AV587" i="15"/>
  <c r="O258" i="15"/>
  <c r="P258" i="15" s="1"/>
  <c r="AM258" i="15"/>
  <c r="AO258" i="15" s="1"/>
  <c r="AP433" i="15"/>
  <c r="AN433" i="15"/>
  <c r="AN425" i="15"/>
  <c r="AV426" i="15"/>
  <c r="AM22" i="15"/>
  <c r="AO22" i="15" s="1"/>
  <c r="O22" i="15"/>
  <c r="P22" i="15" s="1"/>
  <c r="O566" i="15"/>
  <c r="P566" i="15" s="1"/>
  <c r="AM566" i="15"/>
  <c r="AO566" i="15" s="1"/>
  <c r="AV532" i="15"/>
  <c r="AN171" i="15"/>
  <c r="AP171" i="15"/>
  <c r="AV185" i="15"/>
  <c r="AI185" i="15" s="1"/>
  <c r="AV541" i="15"/>
  <c r="O594" i="15"/>
  <c r="P594" i="15" s="1"/>
  <c r="AM594" i="15"/>
  <c r="AO594" i="15" s="1"/>
  <c r="AV170" i="15"/>
  <c r="AM209" i="15"/>
  <c r="AO209" i="15" s="1"/>
  <c r="O209" i="15"/>
  <c r="P209" i="15" s="1"/>
  <c r="AV316" i="15"/>
  <c r="AV279" i="15"/>
  <c r="O468" i="15"/>
  <c r="P468" i="15" s="1"/>
  <c r="AM468" i="15"/>
  <c r="AO468" i="15" s="1"/>
  <c r="AN614" i="15"/>
  <c r="AP614" i="15"/>
  <c r="AV603" i="15"/>
  <c r="AV86" i="15"/>
  <c r="AV586" i="15"/>
  <c r="AV243" i="15"/>
  <c r="AP118" i="15"/>
  <c r="AN118" i="15"/>
  <c r="AM221" i="15"/>
  <c r="AO221" i="15" s="1"/>
  <c r="O221" i="15"/>
  <c r="P221" i="15" s="1"/>
  <c r="AV444" i="15"/>
  <c r="AV436" i="15"/>
  <c r="AV609" i="15"/>
  <c r="AV359" i="15"/>
  <c r="AN200" i="15"/>
  <c r="AN615" i="15"/>
  <c r="AP615" i="15"/>
  <c r="AM88" i="15"/>
  <c r="AO88" i="15" s="1"/>
  <c r="O88" i="15"/>
  <c r="P88" i="15" s="1"/>
  <c r="AM125" i="15"/>
  <c r="AO125" i="15" s="1"/>
  <c r="O125" i="15"/>
  <c r="P125" i="15" s="1"/>
  <c r="AV533" i="15"/>
  <c r="AP308" i="15"/>
  <c r="AV421" i="15"/>
  <c r="AI421" i="15" s="1"/>
  <c r="AP161" i="15"/>
  <c r="O153" i="15"/>
  <c r="P153" i="15" s="1"/>
  <c r="AM153" i="15"/>
  <c r="AO153" i="15" s="1"/>
  <c r="AV566" i="15"/>
  <c r="AN238" i="15"/>
  <c r="AN137" i="15"/>
  <c r="AP137" i="15"/>
  <c r="AN322" i="15"/>
  <c r="AM608" i="15"/>
  <c r="AO608" i="15" s="1"/>
  <c r="O608" i="15"/>
  <c r="P608" i="15" s="1"/>
  <c r="AV210" i="15"/>
  <c r="AV119" i="15"/>
  <c r="AV542" i="15"/>
  <c r="AM295" i="15"/>
  <c r="AO295" i="15" s="1"/>
  <c r="AM294" i="15"/>
  <c r="AO294" i="15" s="1"/>
  <c r="O294" i="15"/>
  <c r="P294" i="15" s="1"/>
  <c r="AM460" i="15"/>
  <c r="AO460" i="15" s="1"/>
  <c r="O460" i="15"/>
  <c r="P460" i="15" s="1"/>
  <c r="AN251" i="15"/>
  <c r="AN396" i="15"/>
  <c r="AP396" i="15"/>
  <c r="AN68" i="15"/>
  <c r="AP68" i="15"/>
  <c r="AM20" i="15"/>
  <c r="AO20" i="15" s="1"/>
  <c r="O20" i="15"/>
  <c r="P20" i="15" s="1"/>
  <c r="AV551" i="15"/>
  <c r="AP279" i="15"/>
  <c r="AN279" i="15"/>
  <c r="AV377" i="15"/>
  <c r="AV360" i="15"/>
  <c r="AV354" i="15"/>
  <c r="AI354" i="15" s="1"/>
  <c r="AM232" i="15"/>
  <c r="AO232" i="15" s="1"/>
  <c r="O232" i="15"/>
  <c r="P232" i="15" s="1"/>
  <c r="AV240" i="15"/>
  <c r="AM341" i="15"/>
  <c r="AO341" i="15" s="1"/>
  <c r="O341" i="15"/>
  <c r="P341" i="15" s="1"/>
  <c r="AN113" i="15"/>
  <c r="AP113" i="15"/>
  <c r="AV383" i="15"/>
  <c r="AP187" i="15"/>
  <c r="AN187" i="15"/>
  <c r="AV149" i="15"/>
  <c r="O609" i="15"/>
  <c r="P609" i="15" s="1"/>
  <c r="AM609" i="15"/>
  <c r="AO609" i="15" s="1"/>
  <c r="AN459" i="15"/>
  <c r="AV187" i="15"/>
  <c r="AI346" i="15" s="1"/>
  <c r="AM92" i="15"/>
  <c r="AO92" i="15" s="1"/>
  <c r="O92" i="15"/>
  <c r="P92" i="15" s="1"/>
  <c r="O122" i="15"/>
  <c r="P122" i="15" s="1"/>
  <c r="AM122" i="15"/>
  <c r="AO122" i="15" s="1"/>
  <c r="O51" i="15"/>
  <c r="P51" i="15" s="1"/>
  <c r="AM51" i="15"/>
  <c r="AO51" i="15" s="1"/>
  <c r="AV575" i="15"/>
  <c r="AM136" i="15"/>
  <c r="AO136" i="15" s="1"/>
  <c r="O136" i="15"/>
  <c r="P136" i="15" s="1"/>
  <c r="AV557" i="15"/>
  <c r="AV124" i="15"/>
  <c r="AM76" i="15"/>
  <c r="AO76" i="15" s="1"/>
  <c r="O76" i="15"/>
  <c r="P76" i="15" s="1"/>
  <c r="AV553" i="15"/>
  <c r="O374" i="15"/>
  <c r="P374" i="15" s="1"/>
  <c r="AM374" i="15"/>
  <c r="AO374" i="15" s="1"/>
  <c r="O250" i="15"/>
  <c r="P250" i="15" s="1"/>
  <c r="AM250" i="15"/>
  <c r="AO250" i="15" s="1"/>
  <c r="AV266" i="15"/>
  <c r="AI137" i="15" s="1"/>
  <c r="AN247" i="15"/>
  <c r="AP247" i="15"/>
  <c r="AV391" i="15"/>
  <c r="AV388" i="15"/>
  <c r="AN252" i="15"/>
  <c r="AP252" i="15"/>
  <c r="AV323" i="15"/>
  <c r="AI197" i="15" s="1"/>
  <c r="AV293" i="15"/>
  <c r="AM590" i="15"/>
  <c r="AO590" i="15" s="1"/>
  <c r="O590" i="15"/>
  <c r="P590" i="15" s="1"/>
  <c r="AN37" i="15"/>
  <c r="AP37" i="15"/>
  <c r="AV611" i="15"/>
  <c r="AI611" i="15" s="1"/>
  <c r="O544" i="15"/>
  <c r="P544" i="15" s="1"/>
  <c r="AM544" i="15"/>
  <c r="AO544" i="15" s="1"/>
  <c r="AP544" i="15" s="1"/>
  <c r="AP243" i="15"/>
  <c r="AN243" i="15"/>
  <c r="AM43" i="15"/>
  <c r="AO43" i="15" s="1"/>
  <c r="AN290" i="15"/>
  <c r="AP290" i="15"/>
  <c r="AV379" i="15"/>
  <c r="AI379" i="15" s="1"/>
  <c r="AN3" i="15"/>
  <c r="AP3" i="15"/>
  <c r="AV590" i="15"/>
  <c r="AV327" i="15"/>
  <c r="AV602" i="15"/>
  <c r="AV572" i="15"/>
  <c r="AV547" i="15"/>
  <c r="O301" i="15"/>
  <c r="P301" i="15" s="1"/>
  <c r="AM301" i="15"/>
  <c r="AO301" i="15" s="1"/>
  <c r="AV389" i="15"/>
  <c r="O255" i="15"/>
  <c r="P255" i="15" s="1"/>
  <c r="AM255" i="15"/>
  <c r="AO255" i="15" s="1"/>
  <c r="AV373" i="15"/>
  <c r="O238" i="15"/>
  <c r="P238" i="15" s="1"/>
  <c r="O161" i="15"/>
  <c r="P161" i="15" s="1"/>
  <c r="AN146" i="15"/>
  <c r="AM319" i="15"/>
  <c r="AO319" i="15" s="1"/>
  <c r="AV232" i="15"/>
  <c r="AI232" i="15" s="1"/>
  <c r="AN581" i="15"/>
  <c r="AP581" i="15"/>
  <c r="AV269" i="15"/>
  <c r="O323" i="15"/>
  <c r="P323" i="15" s="1"/>
  <c r="AM323" i="15"/>
  <c r="AO323" i="15" s="1"/>
  <c r="O613" i="15"/>
  <c r="P613" i="15" s="1"/>
  <c r="AM613" i="15"/>
  <c r="AO613" i="15" s="1"/>
  <c r="O593" i="15"/>
  <c r="P593" i="15" s="1"/>
  <c r="AM593" i="15"/>
  <c r="AO593" i="15" s="1"/>
  <c r="AN9" i="15"/>
  <c r="AP9" i="15"/>
  <c r="AN53" i="15"/>
  <c r="AP53" i="15"/>
  <c r="AN17" i="15"/>
  <c r="AP17" i="15"/>
  <c r="AN574" i="15"/>
  <c r="AP574" i="15"/>
  <c r="O337" i="15"/>
  <c r="P337" i="15" s="1"/>
  <c r="AM337" i="15"/>
  <c r="AO337" i="15" s="1"/>
  <c r="AP55" i="15"/>
  <c r="AN55" i="15"/>
  <c r="AN32" i="15"/>
  <c r="O65" i="15"/>
  <c r="P65" i="15" s="1"/>
  <c r="AM65" i="15"/>
  <c r="AO65" i="15" s="1"/>
  <c r="AV66" i="15"/>
  <c r="AV311" i="15"/>
  <c r="O170" i="15"/>
  <c r="P170" i="15" s="1"/>
  <c r="AM170" i="15"/>
  <c r="AO170" i="15" s="1"/>
  <c r="AV595" i="15"/>
  <c r="AV564" i="15"/>
  <c r="AV538" i="15"/>
  <c r="AV428" i="15"/>
  <c r="AM582" i="15"/>
  <c r="AO582" i="15" s="1"/>
  <c r="O582" i="15"/>
  <c r="P582" i="15" s="1"/>
  <c r="O342" i="15"/>
  <c r="P342" i="15" s="1"/>
  <c r="AM342" i="15"/>
  <c r="AO342" i="15" s="1"/>
  <c r="AV129" i="15"/>
  <c r="AV112" i="15"/>
  <c r="AM479" i="15"/>
  <c r="AO479" i="15" s="1"/>
  <c r="O479" i="15"/>
  <c r="P479" i="15" s="1"/>
  <c r="AV552" i="15"/>
  <c r="AV368" i="15"/>
  <c r="AV339" i="15"/>
  <c r="AM133" i="15"/>
  <c r="AO133" i="15" s="1"/>
  <c r="AM586" i="15"/>
  <c r="AO586" i="15" s="1"/>
  <c r="AN100" i="15"/>
  <c r="AP100" i="15"/>
  <c r="O31" i="15"/>
  <c r="P31" i="15" s="1"/>
  <c r="AN31" i="15"/>
  <c r="AP31" i="15"/>
  <c r="AV394" i="15"/>
  <c r="AV301" i="15"/>
  <c r="AI301" i="15" s="1"/>
  <c r="AM144" i="15"/>
  <c r="AO144" i="15" s="1"/>
  <c r="O144" i="15"/>
  <c r="P144" i="15" s="1"/>
  <c r="AV249" i="15"/>
  <c r="AV166" i="15"/>
  <c r="AI218" i="15" s="1"/>
  <c r="AN66" i="15"/>
  <c r="AP66" i="15"/>
  <c r="AV77" i="15"/>
  <c r="AI77" i="15" s="1"/>
  <c r="AM35" i="15"/>
  <c r="AO35" i="15" s="1"/>
  <c r="O35" i="15"/>
  <c r="P35" i="15" s="1"/>
  <c r="O8" i="15"/>
  <c r="P8" i="15" s="1"/>
  <c r="AM8" i="15"/>
  <c r="AO8" i="15" s="1"/>
  <c r="AV375" i="15"/>
  <c r="AV254" i="15"/>
  <c r="AV164" i="15"/>
  <c r="AV10" i="15"/>
  <c r="O41" i="15"/>
  <c r="P41" i="15" s="1"/>
  <c r="AM41" i="15"/>
  <c r="AO41" i="15" s="1"/>
  <c r="O478" i="15"/>
  <c r="P478" i="15" s="1"/>
  <c r="AM478" i="15"/>
  <c r="AO478" i="15" s="1"/>
  <c r="AP381" i="15"/>
  <c r="AN381" i="15"/>
  <c r="AN106" i="15"/>
  <c r="AP106" i="15"/>
  <c r="O52" i="15"/>
  <c r="P52" i="15" s="1"/>
  <c r="AM52" i="15"/>
  <c r="AO52" i="15" s="1"/>
  <c r="AM50" i="15"/>
  <c r="AO50" i="15" s="1"/>
  <c r="O50" i="15"/>
  <c r="P50" i="15" s="1"/>
  <c r="AV253" i="15"/>
  <c r="O471" i="15"/>
  <c r="P471" i="15" s="1"/>
  <c r="AM471" i="15"/>
  <c r="AO471" i="15" s="1"/>
  <c r="AV194" i="15"/>
  <c r="AV191" i="15"/>
  <c r="O218" i="15"/>
  <c r="P218" i="15" s="1"/>
  <c r="AM218" i="15"/>
  <c r="AO218" i="15" s="1"/>
  <c r="AP28" i="15"/>
  <c r="AN28" i="15"/>
  <c r="AV52" i="15"/>
  <c r="AM7" i="15"/>
  <c r="AO7" i="15" s="1"/>
  <c r="AV209" i="15"/>
  <c r="O104" i="15"/>
  <c r="P104" i="15" s="1"/>
  <c r="O99" i="15"/>
  <c r="P99" i="15" s="1"/>
  <c r="AM95" i="15"/>
  <c r="AO95" i="15" s="1"/>
  <c r="O95" i="15"/>
  <c r="P95" i="15" s="1"/>
  <c r="O82" i="15"/>
  <c r="P82" i="15" s="1"/>
  <c r="AV98" i="15"/>
  <c r="AI98" i="15" s="1"/>
  <c r="O97" i="15"/>
  <c r="P97" i="15" s="1"/>
  <c r="AM97" i="15"/>
  <c r="AO97" i="15" s="1"/>
  <c r="AN82" i="15"/>
  <c r="AP82" i="15"/>
  <c r="AV146" i="15"/>
  <c r="AI146" i="15" s="1"/>
  <c r="O417" i="15"/>
  <c r="P417" i="15" s="1"/>
  <c r="AM417" i="15"/>
  <c r="AO417" i="15" s="1"/>
  <c r="AV128" i="15"/>
  <c r="AV116" i="15"/>
  <c r="AM30" i="15"/>
  <c r="AO30" i="15" s="1"/>
  <c r="O30" i="15"/>
  <c r="P30" i="15" s="1"/>
  <c r="O14" i="15"/>
  <c r="P14" i="15" s="1"/>
  <c r="AM14" i="15"/>
  <c r="AO14" i="15" s="1"/>
  <c r="O480" i="15"/>
  <c r="P480" i="15" s="1"/>
  <c r="AM480" i="15"/>
  <c r="AO480" i="15" s="1"/>
  <c r="AV22" i="15"/>
  <c r="O428" i="15"/>
  <c r="P428" i="15" s="1"/>
  <c r="O355" i="15"/>
  <c r="P355" i="15" s="1"/>
  <c r="AV201" i="15"/>
  <c r="AV108" i="15"/>
  <c r="AP33" i="15"/>
  <c r="AN428" i="15"/>
  <c r="AP428" i="15"/>
  <c r="AN355" i="15"/>
  <c r="AP355" i="15"/>
  <c r="AN12" i="15"/>
  <c r="AP12" i="15"/>
  <c r="AN505" i="15"/>
  <c r="AP505" i="15"/>
  <c r="O426" i="15"/>
  <c r="P426" i="15" s="1"/>
  <c r="AM42" i="15"/>
  <c r="AO42" i="15" s="1"/>
  <c r="O42" i="15"/>
  <c r="P42" i="15" s="1"/>
  <c r="AV60" i="15"/>
  <c r="O21" i="15"/>
  <c r="P21" i="15" s="1"/>
  <c r="AM21" i="15"/>
  <c r="AO21" i="15" s="1"/>
  <c r="AV31" i="15"/>
  <c r="AI31" i="15" s="1"/>
  <c r="AM476" i="15"/>
  <c r="AO476" i="15" s="1"/>
  <c r="AN477" i="15"/>
  <c r="AN354" i="15"/>
  <c r="AP354" i="15"/>
  <c r="AV100" i="15"/>
  <c r="AM34" i="15"/>
  <c r="AO34" i="15" s="1"/>
  <c r="O34" i="15"/>
  <c r="P34" i="15" s="1"/>
  <c r="AM57" i="15"/>
  <c r="AO57" i="15" s="1"/>
  <c r="AV92" i="15"/>
  <c r="AV76" i="15"/>
  <c r="AV110" i="15"/>
  <c r="AV80" i="15"/>
  <c r="AN16" i="15"/>
  <c r="O3" i="15"/>
  <c r="P3" i="15" s="1"/>
  <c r="O475" i="15"/>
  <c r="P475" i="15" s="1"/>
  <c r="AN475" i="15"/>
  <c r="AP475" i="15"/>
  <c r="AN560" i="15"/>
  <c r="AP560" i="15"/>
  <c r="AN405" i="15"/>
  <c r="AP405" i="15"/>
  <c r="AP390" i="15"/>
  <c r="AN390" i="15"/>
  <c r="AN564" i="15"/>
  <c r="AP564" i="15"/>
  <c r="AP473" i="15"/>
  <c r="AN473" i="15"/>
  <c r="AN546" i="15"/>
  <c r="AP546" i="15"/>
  <c r="AP186" i="15"/>
  <c r="AN186" i="15"/>
  <c r="AN398" i="15"/>
  <c r="AP398" i="15"/>
  <c r="AN553" i="15"/>
  <c r="AP553" i="15"/>
  <c r="AN370" i="15"/>
  <c r="AP370" i="15"/>
  <c r="AP523" i="15"/>
  <c r="AN523" i="15"/>
  <c r="AN554" i="15"/>
  <c r="AP554" i="15"/>
  <c r="AN385" i="15"/>
  <c r="AP385" i="15"/>
  <c r="AP467" i="15"/>
  <c r="AN467" i="15"/>
  <c r="AP561" i="15"/>
  <c r="AN561" i="15"/>
  <c r="AN543" i="15"/>
  <c r="AP543" i="15"/>
  <c r="AV573" i="15"/>
  <c r="AN389" i="15"/>
  <c r="AP389" i="15"/>
  <c r="AN552" i="15"/>
  <c r="O541" i="15"/>
  <c r="P541" i="15" s="1"/>
  <c r="AM541" i="15"/>
  <c r="AO541" i="15" s="1"/>
  <c r="O532" i="15"/>
  <c r="P532" i="15" s="1"/>
  <c r="AN521" i="15"/>
  <c r="AP521" i="15"/>
  <c r="AP384" i="15"/>
  <c r="AN388" i="15"/>
  <c r="AP388" i="15"/>
  <c r="O387" i="15"/>
  <c r="P387" i="15" s="1"/>
  <c r="AM387" i="15"/>
  <c r="AO387" i="15" s="1"/>
  <c r="AV610" i="15"/>
  <c r="O542" i="15"/>
  <c r="P542" i="15" s="1"/>
  <c r="AP183" i="15"/>
  <c r="O402" i="15"/>
  <c r="P402" i="15" s="1"/>
  <c r="AM372" i="15"/>
  <c r="AO372" i="15" s="1"/>
  <c r="O549" i="15"/>
  <c r="P549" i="15" s="1"/>
  <c r="AM549" i="15"/>
  <c r="AO549" i="15" s="1"/>
  <c r="AN402" i="15"/>
  <c r="AP402" i="15"/>
  <c r="AN551" i="15"/>
  <c r="AP551" i="15"/>
  <c r="AV580" i="15"/>
  <c r="AI580" i="15" s="1"/>
  <c r="O368" i="15"/>
  <c r="P368" i="15" s="1"/>
  <c r="AM368" i="15"/>
  <c r="AO368" i="15" s="1"/>
  <c r="O401" i="15"/>
  <c r="P401" i="15" s="1"/>
  <c r="AM401" i="15"/>
  <c r="AO401" i="15" s="1"/>
  <c r="AP550" i="15"/>
  <c r="AV565" i="15"/>
  <c r="AP557" i="15"/>
  <c r="AN557" i="15"/>
  <c r="O531" i="15"/>
  <c r="P531" i="15" s="1"/>
  <c r="AM531" i="15"/>
  <c r="AO531" i="15" s="1"/>
  <c r="AN565" i="15"/>
  <c r="AP565" i="15"/>
  <c r="O550" i="15"/>
  <c r="P550" i="15" s="1"/>
  <c r="O376" i="15"/>
  <c r="P376" i="15" s="1"/>
  <c r="AM376" i="15"/>
  <c r="AO376" i="15" s="1"/>
  <c r="M411" i="15"/>
  <c r="N411" i="15"/>
  <c r="O411" i="15" s="1"/>
  <c r="P411" i="15" s="1"/>
  <c r="M412" i="15"/>
  <c r="N412" i="15"/>
  <c r="AM412" i="15" s="1"/>
  <c r="AO412" i="15" s="1"/>
  <c r="M413" i="15"/>
  <c r="N413" i="15"/>
  <c r="O413" i="15" s="1"/>
  <c r="P413" i="15" s="1"/>
  <c r="M408" i="15"/>
  <c r="N408" i="15"/>
  <c r="O408" i="15" s="1"/>
  <c r="P408" i="15" s="1"/>
  <c r="M409" i="15"/>
  <c r="N409" i="15"/>
  <c r="O409" i="15" s="1"/>
  <c r="P409" i="15" s="1"/>
  <c r="M410" i="15"/>
  <c r="N410" i="15"/>
  <c r="M407" i="15"/>
  <c r="N407" i="15"/>
  <c r="AM407" i="15" s="1"/>
  <c r="AO407" i="15" s="1"/>
  <c r="E26" i="1"/>
  <c r="E25" i="1"/>
  <c r="E24" i="1"/>
  <c r="E23" i="1"/>
  <c r="E22" i="1"/>
  <c r="M450" i="15"/>
  <c r="N450" i="15"/>
  <c r="M451" i="15"/>
  <c r="N451" i="15"/>
  <c r="AM451" i="15" s="1"/>
  <c r="AO451" i="15" s="1"/>
  <c r="AN451" i="15" s="1"/>
  <c r="M452" i="15"/>
  <c r="N452" i="15"/>
  <c r="O452" i="15" s="1"/>
  <c r="P452" i="15" s="1"/>
  <c r="N529" i="15"/>
  <c r="O529" i="15" s="1"/>
  <c r="P529" i="15" s="1"/>
  <c r="M529" i="15"/>
  <c r="N527" i="15"/>
  <c r="M527" i="15"/>
  <c r="N85" i="15"/>
  <c r="M85" i="15"/>
  <c r="M79" i="15"/>
  <c r="N79" i="15"/>
  <c r="O79" i="15" s="1"/>
  <c r="P79" i="15" s="1"/>
  <c r="M84" i="15"/>
  <c r="N84" i="15"/>
  <c r="M86" i="15"/>
  <c r="N86" i="15"/>
  <c r="O86" i="15" s="1"/>
  <c r="P86" i="15" s="1"/>
  <c r="M89" i="15"/>
  <c r="N89" i="15"/>
  <c r="AM89" i="15" s="1"/>
  <c r="AO89" i="15" s="1"/>
  <c r="M257" i="15"/>
  <c r="N257" i="15"/>
  <c r="AM257" i="15" s="1"/>
  <c r="AO257" i="15" s="1"/>
  <c r="AP257" i="15" s="1"/>
  <c r="AT458" i="15"/>
  <c r="AU458" i="15"/>
  <c r="AT459" i="15"/>
  <c r="AU459" i="15"/>
  <c r="AT460" i="15"/>
  <c r="AU460" i="15"/>
  <c r="AT461" i="15"/>
  <c r="AU461" i="15"/>
  <c r="AT462" i="15"/>
  <c r="AU462" i="15"/>
  <c r="AT463" i="15"/>
  <c r="AU463" i="15"/>
  <c r="AT464" i="15"/>
  <c r="AU464" i="15"/>
  <c r="AT465" i="15"/>
  <c r="AU465" i="15"/>
  <c r="AT466" i="15"/>
  <c r="AU466" i="15"/>
  <c r="AT467" i="15"/>
  <c r="AU467" i="15"/>
  <c r="AT468" i="15"/>
  <c r="AU468" i="15"/>
  <c r="AT469" i="15"/>
  <c r="AU469" i="15"/>
  <c r="AT470" i="15"/>
  <c r="AU470" i="15"/>
  <c r="AT471" i="15"/>
  <c r="AU471" i="15"/>
  <c r="AT472" i="15"/>
  <c r="AU472" i="15"/>
  <c r="AT473" i="15"/>
  <c r="AU473" i="15"/>
  <c r="AT474" i="15"/>
  <c r="AU474" i="15"/>
  <c r="AT475" i="15"/>
  <c r="AU475" i="15"/>
  <c r="AT476" i="15"/>
  <c r="AU476" i="15"/>
  <c r="AT477" i="15"/>
  <c r="AU477" i="15"/>
  <c r="AT478" i="15"/>
  <c r="AU478" i="15"/>
  <c r="AT479" i="15"/>
  <c r="AU479" i="15"/>
  <c r="AT480" i="15"/>
  <c r="AU480" i="15"/>
  <c r="AT481" i="15"/>
  <c r="AU481" i="15"/>
  <c r="AT482" i="15"/>
  <c r="AU482" i="15"/>
  <c r="AT483" i="15"/>
  <c r="AU483" i="15"/>
  <c r="AT484" i="15"/>
  <c r="AU484" i="15"/>
  <c r="AT486" i="15"/>
  <c r="AU486" i="15"/>
  <c r="AT487" i="15"/>
  <c r="AU487" i="15"/>
  <c r="AT488" i="15"/>
  <c r="AU488" i="15"/>
  <c r="AT489" i="15"/>
  <c r="AU489" i="15"/>
  <c r="AT490" i="15"/>
  <c r="AU490" i="15"/>
  <c r="AT491" i="15"/>
  <c r="AU491" i="15"/>
  <c r="AT492" i="15"/>
  <c r="AU492" i="15"/>
  <c r="AT493" i="15"/>
  <c r="AU493" i="15"/>
  <c r="AT494" i="15"/>
  <c r="AU494" i="15"/>
  <c r="AT495" i="15"/>
  <c r="AU495" i="15"/>
  <c r="AT496" i="15"/>
  <c r="AU496" i="15"/>
  <c r="AT497" i="15"/>
  <c r="AU497" i="15"/>
  <c r="AT514" i="15"/>
  <c r="AU514" i="15"/>
  <c r="AT515" i="15"/>
  <c r="AU515" i="15"/>
  <c r="AT516" i="15"/>
  <c r="AU516" i="15"/>
  <c r="AT517" i="15"/>
  <c r="AU517" i="15"/>
  <c r="AT518" i="15"/>
  <c r="AU518" i="15"/>
  <c r="AT519" i="15"/>
  <c r="AU519" i="15"/>
  <c r="AT520" i="15"/>
  <c r="AU520" i="15"/>
  <c r="AT521" i="15"/>
  <c r="AU521" i="15"/>
  <c r="AT522" i="15"/>
  <c r="AU522" i="15"/>
  <c r="AT523" i="15"/>
  <c r="AU523" i="15"/>
  <c r="AT524" i="15"/>
  <c r="AU524" i="15"/>
  <c r="AT525" i="15"/>
  <c r="AU525" i="15"/>
  <c r="AT526" i="15"/>
  <c r="AU526" i="15"/>
  <c r="N466" i="15"/>
  <c r="O466" i="15" s="1"/>
  <c r="P466" i="15" s="1"/>
  <c r="M466" i="15"/>
  <c r="N465" i="15"/>
  <c r="AM465" i="15" s="1"/>
  <c r="AO465" i="15" s="1"/>
  <c r="M465" i="15"/>
  <c r="N464" i="15"/>
  <c r="O464" i="15" s="1"/>
  <c r="P464" i="15" s="1"/>
  <c r="M464" i="15"/>
  <c r="M366" i="15"/>
  <c r="N366" i="15"/>
  <c r="M367" i="15"/>
  <c r="N367" i="15"/>
  <c r="M365" i="15"/>
  <c r="N365" i="15"/>
  <c r="O365" i="15" s="1"/>
  <c r="P365" i="15" s="1"/>
  <c r="M363" i="15"/>
  <c r="N363" i="15"/>
  <c r="AM363" i="15" s="1"/>
  <c r="AO363" i="15" s="1"/>
  <c r="AN363" i="15" s="1"/>
  <c r="M364" i="15"/>
  <c r="N364" i="15"/>
  <c r="M362" i="15"/>
  <c r="N362" i="15"/>
  <c r="O362" i="15" s="1"/>
  <c r="P362" i="15" s="1"/>
  <c r="M359" i="15"/>
  <c r="N359" i="15"/>
  <c r="O359" i="15" s="1"/>
  <c r="P359" i="15" s="1"/>
  <c r="M360" i="15"/>
  <c r="N360" i="15"/>
  <c r="O360" i="15" s="1"/>
  <c r="P360" i="15" s="1"/>
  <c r="M361" i="15"/>
  <c r="N361" i="15"/>
  <c r="M352" i="15"/>
  <c r="N352" i="15"/>
  <c r="AM352" i="15" s="1"/>
  <c r="AO352" i="15" s="1"/>
  <c r="AN352" i="15" s="1"/>
  <c r="M349" i="15"/>
  <c r="N349" i="15"/>
  <c r="O349" i="15" s="1"/>
  <c r="P349" i="15" s="1"/>
  <c r="M350" i="15"/>
  <c r="N350" i="15"/>
  <c r="O350" i="15" s="1"/>
  <c r="P350" i="15" s="1"/>
  <c r="M351" i="15"/>
  <c r="N351" i="15"/>
  <c r="O351" i="15" s="1"/>
  <c r="P351" i="15" s="1"/>
  <c r="M347" i="15"/>
  <c r="N347" i="15"/>
  <c r="M348" i="15"/>
  <c r="N348" i="15"/>
  <c r="AM348" i="15" s="1"/>
  <c r="AO348" i="15" s="1"/>
  <c r="AP348" i="15" s="1"/>
  <c r="M515" i="15"/>
  <c r="N515" i="15"/>
  <c r="O515" i="15" s="1"/>
  <c r="P515" i="15" s="1"/>
  <c r="M516" i="15"/>
  <c r="N516" i="15"/>
  <c r="M507" i="15"/>
  <c r="N507" i="15"/>
  <c r="O507" i="15" s="1"/>
  <c r="P507" i="15" s="1"/>
  <c r="M508" i="15"/>
  <c r="N508" i="15"/>
  <c r="O508" i="15" s="1"/>
  <c r="P508" i="15" s="1"/>
  <c r="M509" i="15"/>
  <c r="N509" i="15"/>
  <c r="M510" i="15"/>
  <c r="N510" i="15"/>
  <c r="O510" i="15" s="1"/>
  <c r="P510" i="15" s="1"/>
  <c r="M511" i="15"/>
  <c r="N511" i="15"/>
  <c r="M512" i="15"/>
  <c r="N512" i="15"/>
  <c r="AM512" i="15" s="1"/>
  <c r="AO512" i="15" s="1"/>
  <c r="M513" i="15"/>
  <c r="N513" i="15"/>
  <c r="M514" i="15"/>
  <c r="N514" i="15"/>
  <c r="AM514" i="15" s="1"/>
  <c r="AO514" i="15" s="1"/>
  <c r="M502" i="15"/>
  <c r="N502" i="15"/>
  <c r="O502" i="15" s="1"/>
  <c r="P502" i="15" s="1"/>
  <c r="M498" i="15"/>
  <c r="N498" i="15"/>
  <c r="AM498" i="15" s="1"/>
  <c r="AO498" i="15" s="1"/>
  <c r="AP498" i="15" s="1"/>
  <c r="M499" i="15"/>
  <c r="N499" i="15"/>
  <c r="AM499" i="15" s="1"/>
  <c r="AO499" i="15" s="1"/>
  <c r="AN499" i="15" s="1"/>
  <c r="M500" i="15"/>
  <c r="N500" i="15"/>
  <c r="AM500" i="15" s="1"/>
  <c r="AO500" i="15" s="1"/>
  <c r="AN500" i="15" s="1"/>
  <c r="M501" i="15"/>
  <c r="N501" i="15"/>
  <c r="AM501" i="15" s="1"/>
  <c r="AO501" i="15" s="1"/>
  <c r="AN501" i="15" s="1"/>
  <c r="M495" i="15"/>
  <c r="N495" i="15"/>
  <c r="AM495" i="15" s="1"/>
  <c r="AO495" i="15" s="1"/>
  <c r="M496" i="15"/>
  <c r="N496" i="15"/>
  <c r="AM496" i="15" s="1"/>
  <c r="AO496" i="15" s="1"/>
  <c r="M497" i="15"/>
  <c r="N497" i="15"/>
  <c r="AM497" i="15" s="1"/>
  <c r="AO497" i="15" s="1"/>
  <c r="AN497" i="15" s="1"/>
  <c r="M490" i="15"/>
  <c r="N490" i="15"/>
  <c r="AM490" i="15" s="1"/>
  <c r="AO490" i="15" s="1"/>
  <c r="AN490" i="15" s="1"/>
  <c r="M491" i="15"/>
  <c r="N491" i="15"/>
  <c r="O491" i="15" s="1"/>
  <c r="P491" i="15" s="1"/>
  <c r="M492" i="15"/>
  <c r="N492" i="15"/>
  <c r="O492" i="15" s="1"/>
  <c r="P492" i="15" s="1"/>
  <c r="M493" i="15"/>
  <c r="N493" i="15"/>
  <c r="AM493" i="15" s="1"/>
  <c r="AO493" i="15" s="1"/>
  <c r="M494" i="15"/>
  <c r="N494" i="15"/>
  <c r="M472" i="15"/>
  <c r="N472" i="15"/>
  <c r="AM472" i="15" s="1"/>
  <c r="AO472" i="15" s="1"/>
  <c r="M463" i="15"/>
  <c r="N463" i="15"/>
  <c r="O463" i="15" s="1"/>
  <c r="P463" i="15" s="1"/>
  <c r="M456" i="15"/>
  <c r="N456" i="15"/>
  <c r="O456" i="15" s="1"/>
  <c r="P456" i="15" s="1"/>
  <c r="M457" i="15"/>
  <c r="N457" i="15"/>
  <c r="M454" i="15"/>
  <c r="N454" i="15"/>
  <c r="AM454" i="15" s="1"/>
  <c r="AO454" i="15" s="1"/>
  <c r="AP454" i="15" s="1"/>
  <c r="M455" i="15"/>
  <c r="N455" i="15"/>
  <c r="O455" i="15" s="1"/>
  <c r="P455" i="15" s="1"/>
  <c r="M607" i="15"/>
  <c r="N607" i="15"/>
  <c r="AM607" i="15" s="1"/>
  <c r="AO607" i="15" s="1"/>
  <c r="AP607" i="15" s="1"/>
  <c r="N530" i="15"/>
  <c r="AM530" i="15" s="1"/>
  <c r="AO530" i="15" s="1"/>
  <c r="M530" i="15"/>
  <c r="N528" i="15"/>
  <c r="O528" i="15" s="1"/>
  <c r="P528" i="15" s="1"/>
  <c r="M528" i="15"/>
  <c r="AI501" i="15"/>
  <c r="AI502" i="15"/>
  <c r="AI500" i="15"/>
  <c r="AI499" i="15"/>
  <c r="AI498" i="15"/>
  <c r="J29" i="6"/>
  <c r="K29" i="6"/>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F2" i="14"/>
  <c r="B114" i="6"/>
  <c r="B115" i="6"/>
  <c r="B116" i="6"/>
  <c r="B117" i="6"/>
  <c r="B118" i="6"/>
  <c r="B119"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A11" i="6"/>
  <c r="A13" i="6"/>
  <c r="A17" i="6"/>
  <c r="A19" i="6"/>
  <c r="G82" i="6"/>
  <c r="F82" i="6"/>
  <c r="E82" i="6"/>
  <c r="G83" i="6"/>
  <c r="F83" i="6"/>
  <c r="E83" i="6"/>
  <c r="F99" i="6"/>
  <c r="E99" i="6"/>
  <c r="G99" i="6"/>
  <c r="F118" i="6"/>
  <c r="E118" i="6"/>
  <c r="G118" i="6"/>
  <c r="F113" i="6"/>
  <c r="E113" i="6"/>
  <c r="H113" i="6"/>
  <c r="I113" i="6"/>
  <c r="L113" i="6"/>
  <c r="G113" i="6"/>
  <c r="G117" i="6"/>
  <c r="E117" i="6"/>
  <c r="F117" i="6"/>
  <c r="F116" i="6"/>
  <c r="E116" i="6"/>
  <c r="G116" i="6"/>
  <c r="E115" i="6"/>
  <c r="G115" i="6"/>
  <c r="F115" i="6"/>
  <c r="G96" i="6"/>
  <c r="F96" i="6"/>
  <c r="E96" i="6"/>
  <c r="E103" i="6"/>
  <c r="F103" i="6"/>
  <c r="G103" i="6"/>
  <c r="G119" i="6"/>
  <c r="E119" i="6"/>
  <c r="H119" i="6"/>
  <c r="J119" i="6"/>
  <c r="F119" i="6"/>
  <c r="E84" i="6"/>
  <c r="G84" i="6"/>
  <c r="F84" i="6"/>
  <c r="F71" i="6"/>
  <c r="E71" i="6"/>
  <c r="G71" i="6"/>
  <c r="E81" i="6"/>
  <c r="F81" i="6"/>
  <c r="G81" i="6"/>
  <c r="E114" i="6"/>
  <c r="F114" i="6"/>
  <c r="G114" i="6"/>
  <c r="F73" i="6"/>
  <c r="E73" i="6"/>
  <c r="G73" i="6"/>
  <c r="E89" i="6"/>
  <c r="G89" i="6"/>
  <c r="F89" i="6"/>
  <c r="E105" i="6"/>
  <c r="F105" i="6"/>
  <c r="G105" i="6"/>
  <c r="F80" i="6"/>
  <c r="E80" i="6"/>
  <c r="G80" i="6"/>
  <c r="E88" i="6"/>
  <c r="F88" i="6"/>
  <c r="G88" i="6"/>
  <c r="F101" i="6"/>
  <c r="E101" i="6"/>
  <c r="G101" i="6"/>
  <c r="G75" i="6"/>
  <c r="F75" i="6"/>
  <c r="E75" i="6"/>
  <c r="H75" i="6"/>
  <c r="K75" i="6"/>
  <c r="F97" i="6"/>
  <c r="G97" i="6"/>
  <c r="E97" i="6"/>
  <c r="E85" i="6"/>
  <c r="G85" i="6"/>
  <c r="F85" i="6"/>
  <c r="E86" i="6"/>
  <c r="F86" i="6"/>
  <c r="G86" i="6"/>
  <c r="F87" i="6"/>
  <c r="E87" i="6"/>
  <c r="H87" i="6"/>
  <c r="I87" i="6"/>
  <c r="L87" i="6"/>
  <c r="G87" i="6"/>
  <c r="E72" i="6"/>
  <c r="H72" i="6"/>
  <c r="K72" i="6"/>
  <c r="F72" i="6"/>
  <c r="G72" i="6"/>
  <c r="G106" i="6"/>
  <c r="E106" i="6"/>
  <c r="F106" i="6"/>
  <c r="G107" i="6"/>
  <c r="F107" i="6"/>
  <c r="E107" i="6"/>
  <c r="F98" i="6"/>
  <c r="E98" i="6"/>
  <c r="H98" i="6"/>
  <c r="K98" i="6"/>
  <c r="G98" i="6"/>
  <c r="F74" i="6"/>
  <c r="G74" i="6"/>
  <c r="E74" i="6"/>
  <c r="H74" i="6"/>
  <c r="K74" i="6"/>
  <c r="E91" i="6"/>
  <c r="H91" i="6"/>
  <c r="F91" i="6"/>
  <c r="G91" i="6"/>
  <c r="G76" i="6"/>
  <c r="F76" i="6"/>
  <c r="E76" i="6"/>
  <c r="G92" i="6"/>
  <c r="F92" i="6"/>
  <c r="E92" i="6"/>
  <c r="G108" i="6"/>
  <c r="F108" i="6"/>
  <c r="E108" i="6"/>
  <c r="E77" i="6"/>
  <c r="H77" i="6"/>
  <c r="I77" i="6"/>
  <c r="F77" i="6"/>
  <c r="G77" i="6"/>
  <c r="E93" i="6"/>
  <c r="H93" i="6"/>
  <c r="F93" i="6"/>
  <c r="G93" i="6"/>
  <c r="E109" i="6"/>
  <c r="H109" i="6"/>
  <c r="J109" i="6"/>
  <c r="F109" i="6"/>
  <c r="G109" i="6"/>
  <c r="E100" i="6"/>
  <c r="G100" i="6"/>
  <c r="F100" i="6"/>
  <c r="G70" i="6"/>
  <c r="F70" i="6"/>
  <c r="E70" i="6"/>
  <c r="G102" i="6"/>
  <c r="F102" i="6"/>
  <c r="E102" i="6"/>
  <c r="G104" i="6"/>
  <c r="F104" i="6"/>
  <c r="E104" i="6"/>
  <c r="H104" i="6"/>
  <c r="K104" i="6"/>
  <c r="E94" i="6"/>
  <c r="H94" i="6"/>
  <c r="K94" i="6"/>
  <c r="F94" i="6"/>
  <c r="G94" i="6"/>
  <c r="F110" i="6"/>
  <c r="G110" i="6"/>
  <c r="E110" i="6"/>
  <c r="F112" i="6"/>
  <c r="G112" i="6"/>
  <c r="E112" i="6"/>
  <c r="F90" i="6"/>
  <c r="G90" i="6"/>
  <c r="E90" i="6"/>
  <c r="H90" i="6"/>
  <c r="E78" i="6"/>
  <c r="H78" i="6"/>
  <c r="G78" i="6"/>
  <c r="F78" i="6"/>
  <c r="F79" i="6"/>
  <c r="E79" i="6"/>
  <c r="H79" i="6"/>
  <c r="I79" i="6"/>
  <c r="L79" i="6"/>
  <c r="G79" i="6"/>
  <c r="E95" i="6"/>
  <c r="F95" i="6"/>
  <c r="G95" i="6"/>
  <c r="G111" i="6"/>
  <c r="F111" i="6"/>
  <c r="E111" i="6"/>
  <c r="H82" i="6"/>
  <c r="H95" i="6"/>
  <c r="H83" i="6"/>
  <c r="K83" i="6"/>
  <c r="H85" i="6"/>
  <c r="I85" i="6"/>
  <c r="L85" i="6"/>
  <c r="H84" i="6"/>
  <c r="H114" i="6"/>
  <c r="H105" i="6"/>
  <c r="H86" i="6"/>
  <c r="J86" i="6"/>
  <c r="H106" i="6"/>
  <c r="H100" i="6"/>
  <c r="H103" i="6"/>
  <c r="K103" i="6"/>
  <c r="H73" i="6"/>
  <c r="H107" i="6"/>
  <c r="H116" i="6"/>
  <c r="H76" i="6"/>
  <c r="J76" i="6"/>
  <c r="H92" i="6"/>
  <c r="H108" i="6"/>
  <c r="J108" i="6"/>
  <c r="H96" i="6"/>
  <c r="J96" i="6"/>
  <c r="H117" i="6"/>
  <c r="J117" i="6"/>
  <c r="H97" i="6"/>
  <c r="J97" i="6"/>
  <c r="H112" i="6"/>
  <c r="J112" i="6"/>
  <c r="H115" i="6"/>
  <c r="K115" i="6"/>
  <c r="H88" i="6"/>
  <c r="J88" i="6"/>
  <c r="H89" i="6"/>
  <c r="J89" i="6"/>
  <c r="H80" i="6"/>
  <c r="J80" i="6"/>
  <c r="H81" i="6"/>
  <c r="K81" i="6"/>
  <c r="H110" i="6"/>
  <c r="K110" i="6"/>
  <c r="H111" i="6"/>
  <c r="K111" i="6"/>
  <c r="H102" i="6"/>
  <c r="J102" i="6"/>
  <c r="H101" i="6"/>
  <c r="I101" i="6"/>
  <c r="L101" i="6"/>
  <c r="H99" i="6"/>
  <c r="K99" i="6"/>
  <c r="H118" i="6"/>
  <c r="J118" i="6"/>
  <c r="H70" i="6"/>
  <c r="J70" i="6"/>
  <c r="H71" i="6"/>
  <c r="K71" i="6"/>
  <c r="K85" i="6"/>
  <c r="J83" i="6"/>
  <c r="I83" i="6"/>
  <c r="L83" i="6"/>
  <c r="J85" i="6"/>
  <c r="M85" i="6"/>
  <c r="I108" i="6"/>
  <c r="L108" i="6"/>
  <c r="K108" i="6"/>
  <c r="J103" i="6"/>
  <c r="I103" i="6"/>
  <c r="L103" i="6"/>
  <c r="K73" i="6"/>
  <c r="J73" i="6"/>
  <c r="I73" i="6"/>
  <c r="L73" i="6"/>
  <c r="J106" i="6"/>
  <c r="I106" i="6"/>
  <c r="L106" i="6"/>
  <c r="K106" i="6"/>
  <c r="J78" i="6"/>
  <c r="I78" i="6"/>
  <c r="K78" i="6"/>
  <c r="K100" i="6"/>
  <c r="I100" i="6"/>
  <c r="L100" i="6"/>
  <c r="J100" i="6"/>
  <c r="K84" i="6"/>
  <c r="I84" i="6"/>
  <c r="L84" i="6"/>
  <c r="J84" i="6"/>
  <c r="K107" i="6"/>
  <c r="J107" i="6"/>
  <c r="I107" i="6"/>
  <c r="L107" i="6"/>
  <c r="K95" i="6"/>
  <c r="I95" i="6"/>
  <c r="L95" i="6"/>
  <c r="J95" i="6"/>
  <c r="I93" i="6"/>
  <c r="L93" i="6"/>
  <c r="J93" i="6"/>
  <c r="K93" i="6"/>
  <c r="I92" i="6"/>
  <c r="L92" i="6"/>
  <c r="J92" i="6"/>
  <c r="K92" i="6"/>
  <c r="K116" i="6"/>
  <c r="J116" i="6"/>
  <c r="I116" i="6"/>
  <c r="L116" i="6"/>
  <c r="K91" i="6"/>
  <c r="J91" i="6"/>
  <c r="I91" i="6"/>
  <c r="L91" i="6"/>
  <c r="I90" i="6"/>
  <c r="L90" i="6"/>
  <c r="J90" i="6"/>
  <c r="K90" i="6"/>
  <c r="K105" i="6"/>
  <c r="J105" i="6"/>
  <c r="I105" i="6"/>
  <c r="L105" i="6"/>
  <c r="K82" i="6"/>
  <c r="J82" i="6"/>
  <c r="I82" i="6"/>
  <c r="L82" i="6"/>
  <c r="J114" i="6"/>
  <c r="K114" i="6"/>
  <c r="I114" i="6"/>
  <c r="K117" i="6"/>
  <c r="I117" i="6"/>
  <c r="L117" i="6"/>
  <c r="I89" i="6"/>
  <c r="L89" i="6"/>
  <c r="K89" i="6"/>
  <c r="I109" i="6"/>
  <c r="L109" i="6"/>
  <c r="J113" i="6"/>
  <c r="J81" i="6"/>
  <c r="K86" i="6"/>
  <c r="K113" i="6"/>
  <c r="K109" i="6"/>
  <c r="J111" i="6"/>
  <c r="I111" i="6"/>
  <c r="L111" i="6"/>
  <c r="I86" i="6"/>
  <c r="L86" i="6"/>
  <c r="I81" i="6"/>
  <c r="I102" i="6"/>
  <c r="L102" i="6"/>
  <c r="J74" i="6"/>
  <c r="I97" i="6"/>
  <c r="L97" i="6"/>
  <c r="I96" i="6"/>
  <c r="L96" i="6"/>
  <c r="I99" i="6"/>
  <c r="L99" i="6"/>
  <c r="K97" i="6"/>
  <c r="J98" i="6"/>
  <c r="I74" i="6"/>
  <c r="L74" i="6"/>
  <c r="K96" i="6"/>
  <c r="J72" i="6"/>
  <c r="I110" i="6"/>
  <c r="L110" i="6"/>
  <c r="J110" i="6"/>
  <c r="K102" i="6"/>
  <c r="I112" i="6"/>
  <c r="L112" i="6"/>
  <c r="K112" i="6"/>
  <c r="J101" i="6"/>
  <c r="K101" i="6"/>
  <c r="K88" i="6"/>
  <c r="I88" i="6"/>
  <c r="L88" i="6"/>
  <c r="I104" i="6"/>
  <c r="L104" i="6"/>
  <c r="J104" i="6"/>
  <c r="K80" i="6"/>
  <c r="I80" i="6"/>
  <c r="L80" i="6"/>
  <c r="I72" i="6"/>
  <c r="L72" i="6"/>
  <c r="J99" i="6"/>
  <c r="J115" i="6"/>
  <c r="I115" i="6"/>
  <c r="L115" i="6"/>
  <c r="I98" i="6"/>
  <c r="L98" i="6"/>
  <c r="J87" i="6"/>
  <c r="K77" i="6"/>
  <c r="J79" i="6"/>
  <c r="J94" i="6"/>
  <c r="J77" i="6"/>
  <c r="I94" i="6"/>
  <c r="L94" i="6"/>
  <c r="K79" i="6"/>
  <c r="I119" i="6"/>
  <c r="L119" i="6"/>
  <c r="I118" i="6"/>
  <c r="L118" i="6"/>
  <c r="K118" i="6"/>
  <c r="J71" i="6"/>
  <c r="K119" i="6"/>
  <c r="I75" i="6"/>
  <c r="L75" i="6"/>
  <c r="K76" i="6"/>
  <c r="I76" i="6"/>
  <c r="L76" i="6"/>
  <c r="K70" i="6"/>
  <c r="K87" i="6"/>
  <c r="I70" i="6"/>
  <c r="L70" i="6"/>
  <c r="J75" i="6"/>
  <c r="I71" i="6"/>
  <c r="L71" i="6"/>
  <c r="M90" i="6"/>
  <c r="M83" i="6"/>
  <c r="M108" i="6"/>
  <c r="M103" i="6"/>
  <c r="L77" i="6"/>
  <c r="M92" i="6"/>
  <c r="M106" i="6"/>
  <c r="M114" i="6"/>
  <c r="M95" i="6"/>
  <c r="M78" i="6"/>
  <c r="M73" i="6"/>
  <c r="M93" i="6"/>
  <c r="L78" i="6"/>
  <c r="L114" i="6"/>
  <c r="M82" i="6"/>
  <c r="M105" i="6"/>
  <c r="M91" i="6"/>
  <c r="M107" i="6"/>
  <c r="M116" i="6"/>
  <c r="M84" i="6"/>
  <c r="M100" i="6"/>
  <c r="M117" i="6"/>
  <c r="M89" i="6"/>
  <c r="M99" i="6"/>
  <c r="M81" i="6"/>
  <c r="M113" i="6"/>
  <c r="L81" i="6"/>
  <c r="M111" i="6"/>
  <c r="M102" i="6"/>
  <c r="M109" i="6"/>
  <c r="M86" i="6"/>
  <c r="M74" i="6"/>
  <c r="M96" i="6"/>
  <c r="M97" i="6"/>
  <c r="M88" i="6"/>
  <c r="M72" i="6"/>
  <c r="M112" i="6"/>
  <c r="M101" i="6"/>
  <c r="M75" i="6"/>
  <c r="M110" i="6"/>
  <c r="M118" i="6"/>
  <c r="M104" i="6"/>
  <c r="M98" i="6"/>
  <c r="M80" i="6"/>
  <c r="M79" i="6"/>
  <c r="M115" i="6"/>
  <c r="M94" i="6"/>
  <c r="M119" i="6"/>
  <c r="M87" i="6"/>
  <c r="M77" i="6"/>
  <c r="M70" i="6"/>
  <c r="M76" i="6"/>
  <c r="M71" i="6"/>
  <c r="AP395" i="15" l="1"/>
  <c r="AP538" i="15"/>
  <c r="AP191" i="15"/>
  <c r="AI142" i="15"/>
  <c r="AP39" i="15"/>
  <c r="AN448" i="15"/>
  <c r="AP545" i="15"/>
  <c r="AI107" i="15"/>
  <c r="AI396" i="15"/>
  <c r="AN206" i="15"/>
  <c r="AI216" i="15"/>
  <c r="AI131" i="15"/>
  <c r="AI390" i="15"/>
  <c r="AN485" i="15"/>
  <c r="AP485" i="15"/>
  <c r="AP5" i="15"/>
  <c r="AI386" i="15"/>
  <c r="AI402" i="15"/>
  <c r="AP93" i="15"/>
  <c r="AP453" i="15"/>
  <c r="AP340" i="15"/>
  <c r="AI431" i="15"/>
  <c r="AI561" i="15"/>
  <c r="AP548" i="15"/>
  <c r="AP282" i="15"/>
  <c r="AP419" i="15"/>
  <c r="AN400" i="15"/>
  <c r="AP400" i="15"/>
  <c r="AI424" i="15"/>
  <c r="AP539" i="15"/>
  <c r="AI32" i="15"/>
  <c r="AI355" i="15"/>
  <c r="AP4" i="15"/>
  <c r="AP271" i="15"/>
  <c r="AI435" i="15"/>
  <c r="AP36" i="15"/>
  <c r="AI302" i="15"/>
  <c r="AI397" i="15"/>
  <c r="AI275" i="15"/>
  <c r="AI387" i="15"/>
  <c r="AP151" i="15"/>
  <c r="AN313" i="15"/>
  <c r="AI313" i="15"/>
  <c r="AN131" i="15"/>
  <c r="AI429" i="15"/>
  <c r="AN414" i="15"/>
  <c r="AI237" i="15"/>
  <c r="AI338" i="15"/>
  <c r="AN127" i="15"/>
  <c r="AP283" i="15"/>
  <c r="AI91" i="15"/>
  <c r="AN25" i="15"/>
  <c r="AN331" i="15"/>
  <c r="AN599" i="15"/>
  <c r="AP116" i="15"/>
  <c r="AN440" i="15"/>
  <c r="AP536" i="15"/>
  <c r="AI329" i="15"/>
  <c r="AP526" i="15"/>
  <c r="AI376" i="15"/>
  <c r="AN299" i="15"/>
  <c r="AI265" i="15"/>
  <c r="AI82" i="15"/>
  <c r="AI270" i="15"/>
  <c r="AI4" i="15"/>
  <c r="AP380" i="15"/>
  <c r="AI546" i="15"/>
  <c r="AP487" i="15"/>
  <c r="AN489" i="15"/>
  <c r="AN604" i="15"/>
  <c r="AN589" i="15"/>
  <c r="AI7" i="15"/>
  <c r="AI239" i="15"/>
  <c r="AI550" i="15"/>
  <c r="AI11" i="15"/>
  <c r="AP437" i="15"/>
  <c r="AI211" i="15"/>
  <c r="AN24" i="15"/>
  <c r="AI138" i="15"/>
  <c r="AI207" i="15"/>
  <c r="AI184" i="15"/>
  <c r="AI406" i="15"/>
  <c r="AI174" i="15"/>
  <c r="AP236" i="15"/>
  <c r="AP339" i="15"/>
  <c r="AI192" i="15"/>
  <c r="AI531" i="15"/>
  <c r="AI69" i="15"/>
  <c r="AP285" i="15"/>
  <c r="AI563" i="15"/>
  <c r="AI74" i="15"/>
  <c r="AI96" i="15"/>
  <c r="AN142" i="15"/>
  <c r="AI381" i="15"/>
  <c r="AP563" i="15"/>
  <c r="AP264" i="15"/>
  <c r="AP503" i="15"/>
  <c r="AI336" i="15"/>
  <c r="AI551" i="15"/>
  <c r="AI297" i="15"/>
  <c r="AI250" i="15"/>
  <c r="AI241" i="15"/>
  <c r="AI28" i="15"/>
  <c r="AI238" i="15"/>
  <c r="AN597" i="15"/>
  <c r="AN436" i="15"/>
  <c r="AI125" i="15"/>
  <c r="AI70" i="15"/>
  <c r="AN332" i="15"/>
  <c r="AN78" i="15"/>
  <c r="AN141" i="15"/>
  <c r="AI59" i="15"/>
  <c r="AI583" i="15"/>
  <c r="AP157" i="15"/>
  <c r="AI58" i="15"/>
  <c r="AI45" i="15"/>
  <c r="AI323" i="15"/>
  <c r="AP442" i="15"/>
  <c r="AI612" i="15"/>
  <c r="AI228" i="15"/>
  <c r="AP60" i="15"/>
  <c r="AI132" i="15"/>
  <c r="AI310" i="15"/>
  <c r="AI64" i="15"/>
  <c r="AP461" i="15"/>
  <c r="AI48" i="15"/>
  <c r="AP265" i="15"/>
  <c r="AI75" i="15"/>
  <c r="AI432" i="15"/>
  <c r="AP174" i="15"/>
  <c r="AP547" i="15"/>
  <c r="AP2" i="15"/>
  <c r="AI276" i="15"/>
  <c r="AN213" i="15"/>
  <c r="AI106" i="15"/>
  <c r="AP120" i="15"/>
  <c r="AN534" i="15"/>
  <c r="AN584" i="15"/>
  <c r="AN138" i="15"/>
  <c r="AN397" i="15"/>
  <c r="AP167" i="15"/>
  <c r="AP173" i="15"/>
  <c r="AI90" i="15"/>
  <c r="AI46" i="15"/>
  <c r="AI264" i="15"/>
  <c r="AI182" i="15"/>
  <c r="AN203" i="15"/>
  <c r="AN481" i="15"/>
  <c r="AI605" i="15"/>
  <c r="AN309" i="15"/>
  <c r="AI63" i="15"/>
  <c r="AN445" i="15"/>
  <c r="AP445" i="15"/>
  <c r="AN403" i="15"/>
  <c r="AP519" i="15"/>
  <c r="AN404" i="15"/>
  <c r="AP580" i="15"/>
  <c r="AP335" i="15"/>
  <c r="AP111" i="15"/>
  <c r="AN129" i="15"/>
  <c r="AI548" i="15"/>
  <c r="AI577" i="15"/>
  <c r="AI453" i="15"/>
  <c r="AP431" i="15"/>
  <c r="AI252" i="15"/>
  <c r="AI283" i="15"/>
  <c r="AI208" i="15"/>
  <c r="AN81" i="15"/>
  <c r="AI22" i="15"/>
  <c r="AI12" i="15"/>
  <c r="AI293" i="15"/>
  <c r="AI247" i="15"/>
  <c r="AI300" i="15"/>
  <c r="AI299" i="15"/>
  <c r="AI319" i="15"/>
  <c r="AI440" i="15"/>
  <c r="AI317" i="15"/>
  <c r="AI34" i="15"/>
  <c r="AN56" i="15"/>
  <c r="AN320" i="15"/>
  <c r="AN291" i="15"/>
  <c r="AI437" i="15"/>
  <c r="AI231" i="15"/>
  <c r="AN474" i="15"/>
  <c r="AI162" i="15"/>
  <c r="AI240" i="15"/>
  <c r="AI5" i="15"/>
  <c r="AI205" i="15"/>
  <c r="AN214" i="15"/>
  <c r="AP275" i="15"/>
  <c r="AI65" i="15"/>
  <c r="AI552" i="15"/>
  <c r="AI564" i="15"/>
  <c r="AI549" i="15"/>
  <c r="AI285" i="15"/>
  <c r="AP169" i="15"/>
  <c r="AN169" i="15"/>
  <c r="AN316" i="15"/>
  <c r="AI566" i="15"/>
  <c r="AI209" i="15"/>
  <c r="AI175" i="15"/>
  <c r="AN63" i="15"/>
  <c r="AN444" i="15"/>
  <c r="AI260" i="15"/>
  <c r="AI165" i="15"/>
  <c r="AP601" i="15"/>
  <c r="AN297" i="15"/>
  <c r="AP48" i="15"/>
  <c r="AI312" i="15"/>
  <c r="AI204" i="15"/>
  <c r="AP422" i="15"/>
  <c r="AI256" i="15"/>
  <c r="AI542" i="15"/>
  <c r="AI219" i="15"/>
  <c r="AI2" i="15"/>
  <c r="AI62" i="15"/>
  <c r="AP190" i="15"/>
  <c r="AI215" i="15"/>
  <c r="AI73" i="15"/>
  <c r="AI433" i="15"/>
  <c r="AI375" i="15"/>
  <c r="AI157" i="15"/>
  <c r="AP96" i="15"/>
  <c r="AN96" i="15"/>
  <c r="AI444" i="15"/>
  <c r="AI246" i="15"/>
  <c r="AI163" i="15"/>
  <c r="AI370" i="15"/>
  <c r="AI306" i="15"/>
  <c r="AI81" i="15"/>
  <c r="AI127" i="15"/>
  <c r="AI130" i="15"/>
  <c r="AI378" i="15"/>
  <c r="AN328" i="15"/>
  <c r="AI129" i="15"/>
  <c r="AI144" i="15"/>
  <c r="AI290" i="15"/>
  <c r="AI14" i="15"/>
  <c r="AP606" i="15"/>
  <c r="AP292" i="15"/>
  <c r="AP330" i="15"/>
  <c r="AP154" i="15"/>
  <c r="AN429" i="15"/>
  <c r="AI553" i="15"/>
  <c r="AP296" i="15"/>
  <c r="AI158" i="15"/>
  <c r="AI405" i="15"/>
  <c r="AI206" i="15"/>
  <c r="AI41" i="15"/>
  <c r="AI382" i="15"/>
  <c r="AI321" i="15"/>
  <c r="AI87" i="15"/>
  <c r="AN101" i="15"/>
  <c r="AP559" i="15"/>
  <c r="AI95" i="15"/>
  <c r="AI183" i="15"/>
  <c r="AI560" i="15"/>
  <c r="AI609" i="15"/>
  <c r="AI10" i="15"/>
  <c r="AI369" i="15"/>
  <c r="AN67" i="15"/>
  <c r="AN105" i="15"/>
  <c r="AI374" i="15"/>
  <c r="AP524" i="15"/>
  <c r="AP148" i="15"/>
  <c r="AP181" i="15"/>
  <c r="AI392" i="15"/>
  <c r="AI55" i="15"/>
  <c r="AI195" i="15"/>
  <c r="AI537" i="15"/>
  <c r="AI155" i="15"/>
  <c r="AI331" i="15"/>
  <c r="AI67" i="15"/>
  <c r="AI253" i="15"/>
  <c r="AI441" i="15"/>
  <c r="AI342" i="15"/>
  <c r="AN147" i="15"/>
  <c r="AI156" i="15"/>
  <c r="AI281" i="15"/>
  <c r="AI426" i="15"/>
  <c r="AI145" i="15"/>
  <c r="AI271" i="15"/>
  <c r="AI23" i="15"/>
  <c r="AI112" i="15"/>
  <c r="AI570" i="15"/>
  <c r="AI442" i="15"/>
  <c r="AI267" i="15"/>
  <c r="AI15" i="15"/>
  <c r="AI97" i="15"/>
  <c r="AI101" i="15"/>
  <c r="AI449" i="15"/>
  <c r="AI340" i="15"/>
  <c r="AI176" i="15"/>
  <c r="AI213" i="15"/>
  <c r="AI541" i="15"/>
  <c r="AI72" i="15"/>
  <c r="AP535" i="15"/>
  <c r="AI373" i="15"/>
  <c r="AN233" i="15"/>
  <c r="AI18" i="15"/>
  <c r="AI600" i="15"/>
  <c r="AI128" i="15"/>
  <c r="AI38" i="15"/>
  <c r="AI19" i="15"/>
  <c r="AI170" i="15"/>
  <c r="AI380" i="15"/>
  <c r="AI100" i="15"/>
  <c r="AI266" i="15"/>
  <c r="AI33" i="15"/>
  <c r="AI309" i="15"/>
  <c r="AI50" i="15"/>
  <c r="AI178" i="15"/>
  <c r="AI576" i="15"/>
  <c r="AI383" i="15"/>
  <c r="AP522" i="15"/>
  <c r="AN522" i="15"/>
  <c r="AI40" i="15"/>
  <c r="AI295" i="15"/>
  <c r="AI122" i="15"/>
  <c r="AI282" i="15"/>
  <c r="AI186" i="15"/>
  <c r="AI102" i="15"/>
  <c r="AI427" i="15"/>
  <c r="AI243" i="15"/>
  <c r="AI43" i="15"/>
  <c r="AI273" i="15"/>
  <c r="AI391" i="15"/>
  <c r="AI66" i="15"/>
  <c r="AI104" i="15"/>
  <c r="AI595" i="15"/>
  <c r="AI226" i="15"/>
  <c r="AI371" i="15"/>
  <c r="AI134" i="15"/>
  <c r="AI263" i="15"/>
  <c r="AI199" i="15"/>
  <c r="AI325" i="15"/>
  <c r="AP156" i="15"/>
  <c r="AN156" i="15"/>
  <c r="AN520" i="15"/>
  <c r="AP520" i="15"/>
  <c r="AI353" i="15"/>
  <c r="AI6" i="15"/>
  <c r="AP415" i="15"/>
  <c r="AP540" i="15"/>
  <c r="AN540" i="15"/>
  <c r="AI217" i="15"/>
  <c r="AI343" i="15"/>
  <c r="AP149" i="15"/>
  <c r="AN207" i="15"/>
  <c r="AP207" i="15"/>
  <c r="AI248" i="15"/>
  <c r="AI559" i="15"/>
  <c r="AI608" i="15"/>
  <c r="AI613" i="15"/>
  <c r="AI25" i="15"/>
  <c r="AI590" i="15"/>
  <c r="AI221" i="15"/>
  <c r="AI430" i="15"/>
  <c r="AI438" i="15"/>
  <c r="AP600" i="15"/>
  <c r="AN600" i="15"/>
  <c r="AI42" i="15"/>
  <c r="AI80" i="15"/>
  <c r="AI150" i="15"/>
  <c r="AI279" i="15"/>
  <c r="AI372" i="15"/>
  <c r="AI532" i="15"/>
  <c r="AI190" i="15"/>
  <c r="AN377" i="15"/>
  <c r="AI54" i="15"/>
  <c r="AI92" i="15"/>
  <c r="AI579" i="15"/>
  <c r="AI210" i="15"/>
  <c r="AI615" i="15"/>
  <c r="AN270" i="15"/>
  <c r="AP270" i="15"/>
  <c r="AI143" i="15"/>
  <c r="AI272" i="15"/>
  <c r="AI535" i="15"/>
  <c r="AI586" i="15"/>
  <c r="AI389" i="15"/>
  <c r="AI280" i="15"/>
  <c r="AI398" i="15"/>
  <c r="AI202" i="15"/>
  <c r="AI328" i="15"/>
  <c r="AP446" i="15"/>
  <c r="AN446" i="15"/>
  <c r="AI596" i="15"/>
  <c r="AI227" i="15"/>
  <c r="AP70" i="15"/>
  <c r="AN70" i="15"/>
  <c r="AI404" i="15"/>
  <c r="AI555" i="15"/>
  <c r="AI316" i="15"/>
  <c r="AI173" i="15"/>
  <c r="AI568" i="15"/>
  <c r="AP288" i="15"/>
  <c r="AN288" i="15"/>
  <c r="AP49" i="15"/>
  <c r="AN49" i="15"/>
  <c r="AI56" i="15"/>
  <c r="AN260" i="15"/>
  <c r="AP260" i="15"/>
  <c r="AP373" i="15"/>
  <c r="AI385" i="15"/>
  <c r="AI261" i="15"/>
  <c r="AN226" i="15"/>
  <c r="AP23" i="15"/>
  <c r="AN23" i="15"/>
  <c r="AI425" i="15"/>
  <c r="AI291" i="15"/>
  <c r="AI439" i="15"/>
  <c r="AN382" i="15"/>
  <c r="AP382" i="15"/>
  <c r="AI388" i="15"/>
  <c r="AI545" i="15"/>
  <c r="AP591" i="15"/>
  <c r="AN591" i="15"/>
  <c r="AN135" i="15"/>
  <c r="AP135" i="15"/>
  <c r="AI148" i="15"/>
  <c r="AI277" i="15"/>
  <c r="AI536" i="15"/>
  <c r="AI587" i="15"/>
  <c r="AI39" i="15"/>
  <c r="AI557" i="15"/>
  <c r="AI606" i="15"/>
  <c r="AP418" i="15"/>
  <c r="AN418" i="15"/>
  <c r="AI236" i="15"/>
  <c r="AI357" i="15"/>
  <c r="AI534" i="15"/>
  <c r="AI585" i="15"/>
  <c r="AI61" i="15"/>
  <c r="AI21" i="15"/>
  <c r="AI589" i="15"/>
  <c r="AI220" i="15"/>
  <c r="AN430" i="15"/>
  <c r="AP430" i="15"/>
  <c r="AN336" i="15"/>
  <c r="AI99" i="15"/>
  <c r="AI179" i="15"/>
  <c r="AI597" i="15"/>
  <c r="AI71" i="15"/>
  <c r="AI296" i="15"/>
  <c r="AI57" i="15"/>
  <c r="AI123" i="15"/>
  <c r="AI113" i="15"/>
  <c r="AI160" i="15"/>
  <c r="AI166" i="15"/>
  <c r="AI52" i="15"/>
  <c r="AI49" i="15"/>
  <c r="AI307" i="15"/>
  <c r="AI584" i="15"/>
  <c r="AN298" i="15"/>
  <c r="AI233" i="15"/>
  <c r="AI229" i="15"/>
  <c r="AI573" i="15"/>
  <c r="AI181" i="15"/>
  <c r="AI254" i="15"/>
  <c r="AI111" i="15"/>
  <c r="AI543" i="15"/>
  <c r="AI93" i="15"/>
  <c r="AI119" i="15"/>
  <c r="AI94" i="15"/>
  <c r="AI588" i="15"/>
  <c r="AI334" i="15"/>
  <c r="AI288" i="15"/>
  <c r="AI177" i="15"/>
  <c r="AI109" i="15"/>
  <c r="AI126" i="15"/>
  <c r="AI327" i="15"/>
  <c r="AI544" i="15"/>
  <c r="AI591" i="15"/>
  <c r="AI222" i="15"/>
  <c r="AI308" i="15"/>
  <c r="AN228" i="15"/>
  <c r="AI540" i="15"/>
  <c r="AI133" i="15"/>
  <c r="AI598" i="15"/>
  <c r="AI140" i="15"/>
  <c r="AI533" i="15"/>
  <c r="AI572" i="15"/>
  <c r="AP134" i="15"/>
  <c r="AI547" i="15"/>
  <c r="AI565" i="15"/>
  <c r="AI428" i="15"/>
  <c r="AI121" i="15"/>
  <c r="AI569" i="15"/>
  <c r="AI201" i="15"/>
  <c r="AI538" i="15"/>
  <c r="AI103" i="15"/>
  <c r="AI303" i="15"/>
  <c r="AI13" i="15"/>
  <c r="AI335" i="15"/>
  <c r="AI76" i="15"/>
  <c r="AI114" i="15"/>
  <c r="AI68" i="15"/>
  <c r="AI159" i="15"/>
  <c r="AI614" i="15"/>
  <c r="AN379" i="15"/>
  <c r="AI259" i="15"/>
  <c r="AI436" i="15"/>
  <c r="AI88" i="15"/>
  <c r="AI124" i="15"/>
  <c r="AI139" i="15"/>
  <c r="AI189" i="15"/>
  <c r="AI333" i="15"/>
  <c r="AI269" i="15"/>
  <c r="AI556" i="15"/>
  <c r="AI164" i="15"/>
  <c r="AN321" i="15"/>
  <c r="AP91" i="15"/>
  <c r="AI287" i="15"/>
  <c r="AI169" i="15"/>
  <c r="AI610" i="15"/>
  <c r="AI242" i="15"/>
  <c r="AP107" i="15"/>
  <c r="AI330" i="15"/>
  <c r="AI384" i="15"/>
  <c r="AI274" i="15"/>
  <c r="AI24" i="15"/>
  <c r="AI17" i="15"/>
  <c r="AI161" i="15"/>
  <c r="AI575" i="15"/>
  <c r="AI582" i="15"/>
  <c r="AP254" i="15"/>
  <c r="AI191" i="15"/>
  <c r="AI602" i="15"/>
  <c r="AI322" i="15"/>
  <c r="AI194" i="15"/>
  <c r="AI136" i="15"/>
  <c r="AI187" i="15"/>
  <c r="AI245" i="15"/>
  <c r="AI403" i="15"/>
  <c r="AI594" i="15"/>
  <c r="AI225" i="15"/>
  <c r="AI304" i="15"/>
  <c r="AI356" i="15"/>
  <c r="AI9" i="15"/>
  <c r="AI554" i="15"/>
  <c r="AI83" i="15"/>
  <c r="AI445" i="15"/>
  <c r="AI30" i="15"/>
  <c r="AI244" i="15"/>
  <c r="AI326" i="15"/>
  <c r="AI60" i="15"/>
  <c r="AI562" i="15"/>
  <c r="AI35" i="15"/>
  <c r="AI422" i="15"/>
  <c r="AI401" i="15"/>
  <c r="AP378" i="15"/>
  <c r="AI603" i="15"/>
  <c r="AI593" i="15"/>
  <c r="AI224" i="15"/>
  <c r="AI601" i="15"/>
  <c r="AI339" i="15"/>
  <c r="AI193" i="15"/>
  <c r="AI337" i="15"/>
  <c r="AI234" i="15"/>
  <c r="AI78" i="15"/>
  <c r="AI116" i="15"/>
  <c r="AI172" i="15"/>
  <c r="AI443" i="15"/>
  <c r="AI341" i="15"/>
  <c r="AI286" i="15"/>
  <c r="AI262" i="15"/>
  <c r="AI268" i="15"/>
  <c r="AI284" i="15"/>
  <c r="AI368" i="15"/>
  <c r="AI16" i="15"/>
  <c r="AI571" i="15"/>
  <c r="AI118" i="15"/>
  <c r="AI149" i="15"/>
  <c r="AN165" i="15"/>
  <c r="AN392" i="15"/>
  <c r="AI249" i="15"/>
  <c r="AI423" i="15"/>
  <c r="AP47" i="15"/>
  <c r="AI578" i="15"/>
  <c r="AI255" i="15"/>
  <c r="AI399" i="15"/>
  <c r="AI305" i="15"/>
  <c r="AI344" i="15"/>
  <c r="AP343" i="15"/>
  <c r="AI377" i="15"/>
  <c r="AI108" i="15"/>
  <c r="AI592" i="15"/>
  <c r="AI223" i="15"/>
  <c r="AI171" i="15"/>
  <c r="AI358" i="15"/>
  <c r="AI311" i="15"/>
  <c r="AI294" i="15"/>
  <c r="AI180" i="15"/>
  <c r="AI318" i="15"/>
  <c r="AI8" i="15"/>
  <c r="AI110" i="15"/>
  <c r="AI135" i="15"/>
  <c r="AI315" i="15"/>
  <c r="AI214" i="15"/>
  <c r="AI599" i="15"/>
  <c r="AP185" i="15"/>
  <c r="AP123" i="15"/>
  <c r="AN182" i="15"/>
  <c r="AP182" i="15"/>
  <c r="AP317" i="15"/>
  <c r="AN241" i="15"/>
  <c r="AP143" i="15"/>
  <c r="AN188" i="15"/>
  <c r="AN610" i="15"/>
  <c r="AP577" i="15"/>
  <c r="AN577" i="15"/>
  <c r="AN544" i="15"/>
  <c r="AN434" i="15"/>
  <c r="AP102" i="15"/>
  <c r="AN344" i="15"/>
  <c r="AP44" i="15"/>
  <c r="AP346" i="15"/>
  <c r="AN128" i="15"/>
  <c r="AP310" i="15"/>
  <c r="AN139" i="15"/>
  <c r="AP139" i="15"/>
  <c r="AP80" i="15"/>
  <c r="AN80" i="15"/>
  <c r="AP602" i="15"/>
  <c r="AN602" i="15"/>
  <c r="AP416" i="15"/>
  <c r="AN406" i="15"/>
  <c r="AN38" i="15"/>
  <c r="AP567" i="15"/>
  <c r="AN11" i="15"/>
  <c r="AP315" i="15"/>
  <c r="AN202" i="15"/>
  <c r="AP202" i="15"/>
  <c r="AP383" i="15"/>
  <c r="AP162" i="15"/>
  <c r="AN162" i="15"/>
  <c r="AN358" i="15"/>
  <c r="AP358" i="15"/>
  <c r="AN61" i="15"/>
  <c r="AP61" i="15"/>
  <c r="AN19" i="15"/>
  <c r="AP588" i="15"/>
  <c r="AN110" i="15"/>
  <c r="AP216" i="15"/>
  <c r="AP399" i="15"/>
  <c r="AN27" i="15"/>
  <c r="AN45" i="15"/>
  <c r="AP424" i="15"/>
  <c r="AP121" i="15"/>
  <c r="AN121" i="15"/>
  <c r="AN371" i="15"/>
  <c r="AN130" i="15"/>
  <c r="AP130" i="15"/>
  <c r="AP603" i="15"/>
  <c r="AN603" i="15"/>
  <c r="AP75" i="15"/>
  <c r="AP150" i="15"/>
  <c r="AN150" i="15"/>
  <c r="AN449" i="15"/>
  <c r="AP449" i="15"/>
  <c r="AN391" i="15"/>
  <c r="AP391" i="15"/>
  <c r="AN87" i="15"/>
  <c r="AP87" i="15"/>
  <c r="AN159" i="15"/>
  <c r="AP159" i="15"/>
  <c r="AN256" i="15"/>
  <c r="AP256" i="15"/>
  <c r="AP64" i="15"/>
  <c r="AN64" i="15"/>
  <c r="AN235" i="15"/>
  <c r="AP235" i="15"/>
  <c r="AP212" i="15"/>
  <c r="AP605" i="15"/>
  <c r="AN231" i="15"/>
  <c r="AP231" i="15"/>
  <c r="AN525" i="15"/>
  <c r="AP525" i="15"/>
  <c r="AN140" i="15"/>
  <c r="AP140" i="15"/>
  <c r="AN488" i="15"/>
  <c r="AP488" i="15"/>
  <c r="AN338" i="15"/>
  <c r="AP338" i="15"/>
  <c r="AN179" i="15"/>
  <c r="AP179" i="15"/>
  <c r="AN77" i="15"/>
  <c r="AP77" i="15"/>
  <c r="AN329" i="15"/>
  <c r="AP329" i="15"/>
  <c r="AN184" i="15"/>
  <c r="AP184" i="15"/>
  <c r="AP46" i="15"/>
  <c r="AN46" i="15"/>
  <c r="AP284" i="15"/>
  <c r="AN284" i="15"/>
  <c r="AN280" i="15"/>
  <c r="AP280" i="15"/>
  <c r="AN327" i="15"/>
  <c r="AP210" i="15"/>
  <c r="AN210" i="15"/>
  <c r="AN470" i="15"/>
  <c r="AP482" i="15"/>
  <c r="AN482" i="15"/>
  <c r="AP189" i="15"/>
  <c r="AN189" i="15"/>
  <c r="AP259" i="15"/>
  <c r="AN259" i="15"/>
  <c r="AN575" i="15"/>
  <c r="AP575" i="15"/>
  <c r="AN302" i="15"/>
  <c r="AP302" i="15"/>
  <c r="AN353" i="15"/>
  <c r="AN69" i="15"/>
  <c r="AP69" i="15"/>
  <c r="AP117" i="15"/>
  <c r="AN117" i="15"/>
  <c r="AP269" i="15"/>
  <c r="AN269" i="15"/>
  <c r="AN587" i="15"/>
  <c r="AP587" i="15"/>
  <c r="AN261" i="15"/>
  <c r="AP261" i="15"/>
  <c r="AN268" i="15"/>
  <c r="AN6" i="15"/>
  <c r="AN267" i="15"/>
  <c r="AP267" i="15"/>
  <c r="AN178" i="15"/>
  <c r="AN208" i="15"/>
  <c r="AN90" i="15"/>
  <c r="AP90" i="15"/>
  <c r="AN225" i="15"/>
  <c r="AP225" i="15"/>
  <c r="AN18" i="15"/>
  <c r="AP18" i="15"/>
  <c r="AN132" i="15"/>
  <c r="AP132" i="15"/>
  <c r="AN163" i="15"/>
  <c r="AP163" i="15"/>
  <c r="AN253" i="15"/>
  <c r="AP253" i="15"/>
  <c r="AN73" i="15"/>
  <c r="AP73" i="15"/>
  <c r="AN29" i="15"/>
  <c r="AP29" i="15"/>
  <c r="AN334" i="15"/>
  <c r="AP334" i="15"/>
  <c r="AN612" i="15"/>
  <c r="AP612" i="15"/>
  <c r="AP112" i="15"/>
  <c r="AN242" i="15"/>
  <c r="AP242" i="15"/>
  <c r="AN576" i="15"/>
  <c r="AP576" i="15"/>
  <c r="AN175" i="15"/>
  <c r="AP126" i="15"/>
  <c r="AN533" i="15"/>
  <c r="AP484" i="15"/>
  <c r="AN114" i="15"/>
  <c r="AP357" i="15"/>
  <c r="AN145" i="15"/>
  <c r="AP145" i="15"/>
  <c r="AN386" i="15"/>
  <c r="AP386" i="15"/>
  <c r="AN326" i="15"/>
  <c r="AP326" i="15"/>
  <c r="AN237" i="15"/>
  <c r="AP237" i="15"/>
  <c r="AN375" i="15"/>
  <c r="AP375" i="15"/>
  <c r="AP180" i="15"/>
  <c r="AN180" i="15"/>
  <c r="AN262" i="15"/>
  <c r="AP262" i="15"/>
  <c r="AN325" i="15"/>
  <c r="AP325" i="15"/>
  <c r="AN204" i="15"/>
  <c r="AP204" i="15"/>
  <c r="AN230" i="15"/>
  <c r="AP230" i="15"/>
  <c r="AN201" i="15"/>
  <c r="AP201" i="15"/>
  <c r="AN571" i="15"/>
  <c r="AP571" i="15"/>
  <c r="AN115" i="15"/>
  <c r="AP115" i="15"/>
  <c r="AN573" i="15"/>
  <c r="AP573" i="15"/>
  <c r="AN504" i="15"/>
  <c r="AP504" i="15"/>
  <c r="AP506" i="15"/>
  <c r="AN506" i="15"/>
  <c r="AN421" i="15"/>
  <c r="AN223" i="15"/>
  <c r="AP585" i="15"/>
  <c r="AN585" i="15"/>
  <c r="AP239" i="15"/>
  <c r="AN239" i="15"/>
  <c r="AN250" i="15"/>
  <c r="AP250" i="15"/>
  <c r="AN153" i="15"/>
  <c r="AP153" i="15"/>
  <c r="AP439" i="15"/>
  <c r="AN439" i="15"/>
  <c r="AP323" i="15"/>
  <c r="AN323" i="15"/>
  <c r="AP7" i="15"/>
  <c r="AN7" i="15"/>
  <c r="AP43" i="15"/>
  <c r="AN43" i="15"/>
  <c r="AP460" i="15"/>
  <c r="AN460" i="15"/>
  <c r="AN246" i="15"/>
  <c r="AP246" i="15"/>
  <c r="AP480" i="15"/>
  <c r="AN480" i="15"/>
  <c r="AN65" i="15"/>
  <c r="AP65" i="15"/>
  <c r="AN14" i="15"/>
  <c r="AP14" i="15"/>
  <c r="AP345" i="15"/>
  <c r="AN345" i="15"/>
  <c r="AN471" i="15"/>
  <c r="AP471" i="15"/>
  <c r="AP54" i="15"/>
  <c r="AN54" i="15"/>
  <c r="AP478" i="15"/>
  <c r="AN478" i="15"/>
  <c r="AP582" i="15"/>
  <c r="AN582" i="15"/>
  <c r="AN590" i="15"/>
  <c r="AP590" i="15"/>
  <c r="AN122" i="15"/>
  <c r="AP122" i="15"/>
  <c r="AN221" i="15"/>
  <c r="AP221" i="15"/>
  <c r="AN62" i="15"/>
  <c r="AP62" i="15"/>
  <c r="AN594" i="15"/>
  <c r="AP594" i="15"/>
  <c r="AP608" i="15"/>
  <c r="AN608" i="15"/>
  <c r="AN476" i="15"/>
  <c r="AP476" i="15"/>
  <c r="AN74" i="15"/>
  <c r="AP74" i="15"/>
  <c r="AN369" i="15"/>
  <c r="AN613" i="15"/>
  <c r="AP613" i="15"/>
  <c r="AN21" i="15"/>
  <c r="AP21" i="15"/>
  <c r="AP133" i="15"/>
  <c r="AN133" i="15"/>
  <c r="AN152" i="15"/>
  <c r="AP152" i="15"/>
  <c r="AN124" i="15"/>
  <c r="AP124" i="15"/>
  <c r="AN136" i="15"/>
  <c r="AP136" i="15"/>
  <c r="AP566" i="15"/>
  <c r="AN566" i="15"/>
  <c r="AP58" i="15"/>
  <c r="AN58" i="15"/>
  <c r="AP342" i="15"/>
  <c r="AN342" i="15"/>
  <c r="AN319" i="15"/>
  <c r="AP319" i="15"/>
  <c r="AN22" i="15"/>
  <c r="AP22" i="15"/>
  <c r="AN192" i="15"/>
  <c r="AP192" i="15"/>
  <c r="AP35" i="15"/>
  <c r="AN35" i="15"/>
  <c r="AP50" i="15"/>
  <c r="AN50" i="15"/>
  <c r="AN41" i="15"/>
  <c r="AP41" i="15"/>
  <c r="AN125" i="15"/>
  <c r="AP125" i="15"/>
  <c r="AP211" i="15"/>
  <c r="AN211" i="15"/>
  <c r="AN417" i="15"/>
  <c r="AP417" i="15"/>
  <c r="AP337" i="15"/>
  <c r="AN337" i="15"/>
  <c r="AP170" i="15"/>
  <c r="AN170" i="15"/>
  <c r="AP609" i="15"/>
  <c r="AN609" i="15"/>
  <c r="AN42" i="15"/>
  <c r="AP42" i="15"/>
  <c r="AN144" i="15"/>
  <c r="AP144" i="15"/>
  <c r="AN341" i="15"/>
  <c r="AP341" i="15"/>
  <c r="AP20" i="15"/>
  <c r="AN20" i="15"/>
  <c r="AN435" i="15"/>
  <c r="AP435" i="15"/>
  <c r="AN266" i="15"/>
  <c r="AP266" i="15"/>
  <c r="AN97" i="15"/>
  <c r="AP97" i="15"/>
  <c r="AN218" i="15"/>
  <c r="AP218" i="15"/>
  <c r="AN295" i="15"/>
  <c r="AP295" i="15"/>
  <c r="AN34" i="15"/>
  <c r="AP34" i="15"/>
  <c r="AN51" i="15"/>
  <c r="AP51" i="15"/>
  <c r="AN108" i="15"/>
  <c r="AP108" i="15"/>
  <c r="AN8" i="15"/>
  <c r="AP8" i="15"/>
  <c r="AN209" i="15"/>
  <c r="AP209" i="15"/>
  <c r="AP83" i="15"/>
  <c r="AN83" i="15"/>
  <c r="AN374" i="15"/>
  <c r="AP374" i="15"/>
  <c r="AP273" i="15"/>
  <c r="AN273" i="15"/>
  <c r="AN568" i="15"/>
  <c r="AP568" i="15"/>
  <c r="AP30" i="15"/>
  <c r="AN30" i="15"/>
  <c r="AN232" i="15"/>
  <c r="AP232" i="15"/>
  <c r="AP95" i="15"/>
  <c r="AN95" i="15"/>
  <c r="AN593" i="15"/>
  <c r="AP593" i="15"/>
  <c r="AN255" i="15"/>
  <c r="AP255" i="15"/>
  <c r="AN92" i="15"/>
  <c r="AP92" i="15"/>
  <c r="AP52" i="15"/>
  <c r="AN52" i="15"/>
  <c r="AP586" i="15"/>
  <c r="AN586" i="15"/>
  <c r="AP76" i="15"/>
  <c r="AN76" i="15"/>
  <c r="AP176" i="15"/>
  <c r="AN176" i="15"/>
  <c r="AP88" i="15"/>
  <c r="AN88" i="15"/>
  <c r="AN258" i="15"/>
  <c r="AP258" i="15"/>
  <c r="AN109" i="15"/>
  <c r="AP109" i="15"/>
  <c r="AN301" i="15"/>
  <c r="AP301" i="15"/>
  <c r="AN468" i="15"/>
  <c r="AP468" i="15"/>
  <c r="AN57" i="15"/>
  <c r="AP57" i="15"/>
  <c r="AN479" i="15"/>
  <c r="AP479" i="15"/>
  <c r="AN294" i="15"/>
  <c r="AP294" i="15"/>
  <c r="AN420" i="15"/>
  <c r="AP420" i="15"/>
  <c r="AP531" i="15"/>
  <c r="AN531" i="15"/>
  <c r="AP541" i="15"/>
  <c r="AN541" i="15"/>
  <c r="AN401" i="15"/>
  <c r="AP401" i="15"/>
  <c r="AN376" i="15"/>
  <c r="AP376" i="15"/>
  <c r="AN549" i="15"/>
  <c r="AP549" i="15"/>
  <c r="AN368" i="15"/>
  <c r="AP368" i="15"/>
  <c r="AP372" i="15"/>
  <c r="AN372" i="15"/>
  <c r="AN387" i="15"/>
  <c r="AP387" i="15"/>
  <c r="AM464" i="15"/>
  <c r="AO464" i="15" s="1"/>
  <c r="AP464" i="15" s="1"/>
  <c r="O89" i="15"/>
  <c r="P89" i="15" s="1"/>
  <c r="AV458" i="15"/>
  <c r="AI458" i="15" s="1"/>
  <c r="AM79" i="15"/>
  <c r="AO79" i="15" s="1"/>
  <c r="AP79" i="15" s="1"/>
  <c r="AV519" i="15"/>
  <c r="AI519" i="15" s="1"/>
  <c r="AM456" i="15"/>
  <c r="AO456" i="15" s="1"/>
  <c r="AP456" i="15" s="1"/>
  <c r="AV517" i="15"/>
  <c r="AI517" i="15" s="1"/>
  <c r="AV493" i="15"/>
  <c r="AV484" i="15"/>
  <c r="AI484" i="15" s="1"/>
  <c r="AV459" i="15"/>
  <c r="AI459" i="15" s="1"/>
  <c r="AV514" i="15"/>
  <c r="AV479" i="15"/>
  <c r="AI479" i="15" s="1"/>
  <c r="AV476" i="15"/>
  <c r="AI476" i="15" s="1"/>
  <c r="AV483" i="15"/>
  <c r="AI483" i="15" s="1"/>
  <c r="AV482" i="15"/>
  <c r="AI482" i="15" s="1"/>
  <c r="AV522" i="15"/>
  <c r="AI522" i="15" s="1"/>
  <c r="AV481" i="15"/>
  <c r="AI481" i="15" s="1"/>
  <c r="AV465" i="15"/>
  <c r="AI348" i="15" s="1"/>
  <c r="AN257" i="15"/>
  <c r="AV478" i="15"/>
  <c r="AI478" i="15" s="1"/>
  <c r="O352" i="15"/>
  <c r="P352" i="15" s="1"/>
  <c r="AM528" i="15"/>
  <c r="AO528" i="15" s="1"/>
  <c r="AN528" i="15" s="1"/>
  <c r="O348" i="15"/>
  <c r="P348" i="15" s="1"/>
  <c r="O257" i="15"/>
  <c r="P257" i="15" s="1"/>
  <c r="AM492" i="15"/>
  <c r="AO492" i="15" s="1"/>
  <c r="AP492" i="15" s="1"/>
  <c r="AV525" i="15"/>
  <c r="AI525" i="15" s="1"/>
  <c r="O500" i="15"/>
  <c r="P500" i="15" s="1"/>
  <c r="AV475" i="15"/>
  <c r="AI475" i="15" s="1"/>
  <c r="AV467" i="15"/>
  <c r="AI467" i="15" s="1"/>
  <c r="AM86" i="15"/>
  <c r="AO86" i="15" s="1"/>
  <c r="AN86" i="15" s="1"/>
  <c r="AV496" i="15"/>
  <c r="AV488" i="15"/>
  <c r="AI488" i="15" s="1"/>
  <c r="AV471" i="15"/>
  <c r="AI471" i="15" s="1"/>
  <c r="AV463" i="15"/>
  <c r="AV495" i="15"/>
  <c r="AV487" i="15"/>
  <c r="AI507" i="15" s="1"/>
  <c r="AV470" i="15"/>
  <c r="AI470" i="15" s="1"/>
  <c r="AV526" i="15"/>
  <c r="AI526" i="15" s="1"/>
  <c r="AV494" i="15"/>
  <c r="AV461" i="15"/>
  <c r="AI461" i="15" s="1"/>
  <c r="AM508" i="15"/>
  <c r="AO508" i="15" s="1"/>
  <c r="AP508" i="15" s="1"/>
  <c r="AM515" i="15"/>
  <c r="AO515" i="15" s="1"/>
  <c r="AN515" i="15" s="1"/>
  <c r="O493" i="15"/>
  <c r="P493" i="15" s="1"/>
  <c r="O497" i="15"/>
  <c r="P497" i="15" s="1"/>
  <c r="O363" i="15"/>
  <c r="P363" i="15" s="1"/>
  <c r="O465" i="15"/>
  <c r="P465" i="15" s="1"/>
  <c r="AV520" i="15"/>
  <c r="AI520" i="15" s="1"/>
  <c r="AV462" i="15"/>
  <c r="AI462" i="15" s="1"/>
  <c r="AV518" i="15"/>
  <c r="AI513" i="15" s="1"/>
  <c r="AV486" i="15"/>
  <c r="AI486" i="15" s="1"/>
  <c r="AV477" i="15"/>
  <c r="AI477" i="15" s="1"/>
  <c r="AV469" i="15"/>
  <c r="AI469" i="15" s="1"/>
  <c r="AM510" i="15"/>
  <c r="AO510" i="15" s="1"/>
  <c r="AN510" i="15" s="1"/>
  <c r="AM360" i="15"/>
  <c r="AO360" i="15" s="1"/>
  <c r="AN360" i="15" s="1"/>
  <c r="AM365" i="15"/>
  <c r="AO365" i="15" s="1"/>
  <c r="AP365" i="15" s="1"/>
  <c r="AV490" i="15"/>
  <c r="AV521" i="15"/>
  <c r="AI521" i="15" s="1"/>
  <c r="AV497" i="15"/>
  <c r="AV480" i="15"/>
  <c r="AI480" i="15" s="1"/>
  <c r="AV464" i="15"/>
  <c r="AM466" i="15"/>
  <c r="AO466" i="15" s="1"/>
  <c r="AP466" i="15" s="1"/>
  <c r="AN495" i="15"/>
  <c r="AP495" i="15"/>
  <c r="O499" i="15"/>
  <c r="P499" i="15" s="1"/>
  <c r="AM362" i="15"/>
  <c r="AO362" i="15" s="1"/>
  <c r="AN362" i="15" s="1"/>
  <c r="AM351" i="15"/>
  <c r="AO351" i="15" s="1"/>
  <c r="AP351" i="15" s="1"/>
  <c r="O607" i="15"/>
  <c r="P607" i="15" s="1"/>
  <c r="O454" i="15"/>
  <c r="P454" i="15" s="1"/>
  <c r="AP500" i="15"/>
  <c r="AM349" i="15"/>
  <c r="AO349" i="15" s="1"/>
  <c r="AP349" i="15" s="1"/>
  <c r="AM529" i="15"/>
  <c r="AO529" i="15" s="1"/>
  <c r="AP529" i="15" s="1"/>
  <c r="O472" i="15"/>
  <c r="P472" i="15" s="1"/>
  <c r="AV460" i="15"/>
  <c r="AI460" i="15" s="1"/>
  <c r="AV524" i="15"/>
  <c r="AI524" i="15" s="1"/>
  <c r="AV516" i="15"/>
  <c r="AV492" i="15"/>
  <c r="AI492" i="15" s="1"/>
  <c r="AV523" i="15"/>
  <c r="AI523" i="15" s="1"/>
  <c r="AV515" i="15"/>
  <c r="AV491" i="15"/>
  <c r="AV474" i="15"/>
  <c r="AI474" i="15" s="1"/>
  <c r="AV466" i="15"/>
  <c r="AM455" i="15"/>
  <c r="AO455" i="15" s="1"/>
  <c r="AN455" i="15" s="1"/>
  <c r="AP352" i="15"/>
  <c r="AP496" i="15"/>
  <c r="AN496" i="15"/>
  <c r="AP499" i="15"/>
  <c r="AV489" i="15"/>
  <c r="AV472" i="15"/>
  <c r="AP363" i="15"/>
  <c r="AN607" i="15"/>
  <c r="AP501" i="15"/>
  <c r="AM527" i="15"/>
  <c r="AO527" i="15" s="1"/>
  <c r="AN527" i="15" s="1"/>
  <c r="O527" i="15"/>
  <c r="P527" i="15" s="1"/>
  <c r="O512" i="15"/>
  <c r="P512" i="15" s="1"/>
  <c r="AN348" i="15"/>
  <c r="O498" i="15"/>
  <c r="P498" i="15" s="1"/>
  <c r="O496" i="15"/>
  <c r="P496" i="15" s="1"/>
  <c r="AM491" i="15"/>
  <c r="AO491" i="15" s="1"/>
  <c r="AN491" i="15" s="1"/>
  <c r="O514" i="15"/>
  <c r="P514" i="15" s="1"/>
  <c r="O361" i="15"/>
  <c r="P361" i="15" s="1"/>
  <c r="AM361" i="15"/>
  <c r="AO361" i="15" s="1"/>
  <c r="AN361" i="15" s="1"/>
  <c r="AV468" i="15"/>
  <c r="AI468" i="15" s="1"/>
  <c r="O451" i="15"/>
  <c r="P451" i="15" s="1"/>
  <c r="AN493" i="15"/>
  <c r="AP493" i="15"/>
  <c r="AN514" i="15"/>
  <c r="AP514" i="15"/>
  <c r="AM457" i="15"/>
  <c r="AO457" i="15" s="1"/>
  <c r="O457" i="15"/>
  <c r="P457" i="15" s="1"/>
  <c r="AM507" i="15"/>
  <c r="AO507" i="15" s="1"/>
  <c r="AP507" i="15" s="1"/>
  <c r="AM502" i="15"/>
  <c r="AO502" i="15" s="1"/>
  <c r="AN454" i="15"/>
  <c r="O516" i="15"/>
  <c r="P516" i="15" s="1"/>
  <c r="AM516" i="15"/>
  <c r="AO516" i="15" s="1"/>
  <c r="AM494" i="15"/>
  <c r="AO494" i="15" s="1"/>
  <c r="O494" i="15"/>
  <c r="P494" i="15" s="1"/>
  <c r="AM350" i="15"/>
  <c r="AO350" i="15" s="1"/>
  <c r="AN350" i="15" s="1"/>
  <c r="AN465" i="15"/>
  <c r="AP465" i="15"/>
  <c r="O530" i="15"/>
  <c r="P530" i="15" s="1"/>
  <c r="O513" i="15"/>
  <c r="P513" i="15" s="1"/>
  <c r="AM513" i="15"/>
  <c r="AO513" i="15" s="1"/>
  <c r="AP513" i="15" s="1"/>
  <c r="AM364" i="15"/>
  <c r="AO364" i="15" s="1"/>
  <c r="AN364" i="15" s="1"/>
  <c r="O364" i="15"/>
  <c r="P364" i="15" s="1"/>
  <c r="AN89" i="15"/>
  <c r="AP89" i="15"/>
  <c r="O501" i="15"/>
  <c r="P501" i="15" s="1"/>
  <c r="AP407" i="15"/>
  <c r="AN407" i="15"/>
  <c r="AV473" i="15"/>
  <c r="AI473" i="15" s="1"/>
  <c r="AM84" i="15"/>
  <c r="AO84" i="15" s="1"/>
  <c r="O84" i="15"/>
  <c r="P84" i="15" s="1"/>
  <c r="AM411" i="15"/>
  <c r="AO411" i="15" s="1"/>
  <c r="AN411" i="15" s="1"/>
  <c r="AM413" i="15"/>
  <c r="AO413" i="15" s="1"/>
  <c r="AP413" i="15" s="1"/>
  <c r="AM452" i="15"/>
  <c r="AO452" i="15" s="1"/>
  <c r="AP512" i="15"/>
  <c r="AN512" i="15"/>
  <c r="AN530" i="15"/>
  <c r="AP530" i="15"/>
  <c r="AP472" i="15"/>
  <c r="AN472" i="15"/>
  <c r="AM367" i="15"/>
  <c r="AO367" i="15" s="1"/>
  <c r="O367" i="15"/>
  <c r="P367" i="15" s="1"/>
  <c r="AM463" i="15"/>
  <c r="AO463" i="15" s="1"/>
  <c r="O495" i="15"/>
  <c r="P495" i="15" s="1"/>
  <c r="AM347" i="15"/>
  <c r="AO347" i="15" s="1"/>
  <c r="O347" i="15"/>
  <c r="P347" i="15" s="1"/>
  <c r="AM509" i="15"/>
  <c r="AO509" i="15" s="1"/>
  <c r="O509" i="15"/>
  <c r="P509" i="15" s="1"/>
  <c r="AP490" i="15"/>
  <c r="AN498" i="15"/>
  <c r="AM359" i="15"/>
  <c r="AO359" i="15" s="1"/>
  <c r="AP497" i="15"/>
  <c r="O490" i="15"/>
  <c r="P490" i="15" s="1"/>
  <c r="O511" i="15"/>
  <c r="P511" i="15" s="1"/>
  <c r="AM511" i="15"/>
  <c r="AO511" i="15" s="1"/>
  <c r="AM366" i="15"/>
  <c r="AO366" i="15" s="1"/>
  <c r="O366" i="15"/>
  <c r="P366" i="15" s="1"/>
  <c r="O85" i="15"/>
  <c r="P85" i="15" s="1"/>
  <c r="AM85" i="15"/>
  <c r="AO85" i="15" s="1"/>
  <c r="O410" i="15"/>
  <c r="P410" i="15" s="1"/>
  <c r="AM410" i="15"/>
  <c r="AO410" i="15" s="1"/>
  <c r="O450" i="15"/>
  <c r="P450" i="15" s="1"/>
  <c r="AM450" i="15"/>
  <c r="AO450" i="15" s="1"/>
  <c r="AN412" i="15"/>
  <c r="AP412" i="15"/>
  <c r="AP451" i="15"/>
  <c r="O412" i="15"/>
  <c r="P412" i="15" s="1"/>
  <c r="AM408" i="15"/>
  <c r="AO408" i="15" s="1"/>
  <c r="O407" i="15"/>
  <c r="P407" i="15" s="1"/>
  <c r="AM409" i="15"/>
  <c r="AO409" i="15" s="1"/>
  <c r="AI487" i="15" l="1"/>
  <c r="AI518" i="15"/>
  <c r="AI508" i="15"/>
  <c r="AI489" i="15"/>
  <c r="AI509" i="15"/>
  <c r="AI350" i="15"/>
  <c r="AI359" i="15"/>
  <c r="AI349" i="15"/>
  <c r="AI510" i="15"/>
  <c r="AI347" i="15"/>
  <c r="AI363" i="15"/>
  <c r="AI455" i="15"/>
  <c r="AI454" i="15"/>
  <c r="AI528" i="15"/>
  <c r="AI463" i="15"/>
  <c r="AI464" i="15"/>
  <c r="AI360" i="15"/>
  <c r="AI530" i="15"/>
  <c r="AI465" i="15"/>
  <c r="AI493" i="15"/>
  <c r="AI86" i="15"/>
  <c r="AI450" i="15"/>
  <c r="AI367" i="15"/>
  <c r="AI351" i="15"/>
  <c r="AI494" i="15"/>
  <c r="AI496" i="15"/>
  <c r="AI512" i="15"/>
  <c r="AI497" i="15"/>
  <c r="AI366" i="15"/>
  <c r="AI516" i="15"/>
  <c r="AI365" i="15"/>
  <c r="AI514" i="15"/>
  <c r="AI89" i="15"/>
  <c r="AI84" i="15"/>
  <c r="AI472" i="15"/>
  <c r="AI79" i="15"/>
  <c r="AI529" i="15"/>
  <c r="AI362" i="15"/>
  <c r="AI515" i="15"/>
  <c r="AI456" i="15"/>
  <c r="AI257" i="15"/>
  <c r="AI527" i="15"/>
  <c r="AI511" i="15"/>
  <c r="AI495" i="15"/>
  <c r="AI452" i="15"/>
  <c r="AI451" i="15"/>
  <c r="AI457" i="15"/>
  <c r="AI466" i="15"/>
  <c r="AI85" i="15"/>
  <c r="AI607" i="15"/>
  <c r="AI491" i="15"/>
  <c r="AI361" i="15"/>
  <c r="AI364" i="15"/>
  <c r="AI490" i="15"/>
  <c r="AI352" i="15"/>
  <c r="AN464" i="15"/>
  <c r="AN79" i="15"/>
  <c r="AN456" i="15"/>
  <c r="AN492" i="15"/>
  <c r="AP86" i="15"/>
  <c r="AP515" i="15"/>
  <c r="AP350" i="15"/>
  <c r="AN513" i="15"/>
  <c r="AP360" i="15"/>
  <c r="AN351" i="15"/>
  <c r="AP362" i="15"/>
  <c r="AN365" i="15"/>
  <c r="AN508" i="15"/>
  <c r="AN507" i="15"/>
  <c r="AP528" i="15"/>
  <c r="AP510" i="15"/>
  <c r="AN466" i="15"/>
  <c r="AN413" i="15"/>
  <c r="AP491" i="15"/>
  <c r="AP364" i="15"/>
  <c r="AP455" i="15"/>
  <c r="AP527" i="15"/>
  <c r="AN529" i="15"/>
  <c r="AP361" i="15"/>
  <c r="AN349" i="15"/>
  <c r="AP411" i="15"/>
  <c r="AP502" i="15"/>
  <c r="AN502" i="15"/>
  <c r="AP516" i="15"/>
  <c r="AN516" i="15"/>
  <c r="AN457" i="15"/>
  <c r="AP457" i="15"/>
  <c r="AP494" i="15"/>
  <c r="AN494" i="15"/>
  <c r="AP452" i="15"/>
  <c r="AN452" i="15"/>
  <c r="AN84" i="15"/>
  <c r="AP84" i="15"/>
  <c r="AP463" i="15"/>
  <c r="AN463" i="15"/>
  <c r="AP409" i="15"/>
  <c r="AN409" i="15"/>
  <c r="AN410" i="15"/>
  <c r="AP410" i="15"/>
  <c r="AN511" i="15"/>
  <c r="AP511" i="15"/>
  <c r="AP450" i="15"/>
  <c r="AN450" i="15"/>
  <c r="AN509" i="15"/>
  <c r="AP509" i="15"/>
  <c r="AN367" i="15"/>
  <c r="AP367" i="15"/>
  <c r="AN408" i="15"/>
  <c r="AP408" i="15"/>
  <c r="AN347" i="15"/>
  <c r="AP347" i="15"/>
  <c r="AP85" i="15"/>
  <c r="AN85" i="15"/>
  <c r="AP366" i="15"/>
  <c r="AN366" i="15"/>
  <c r="AN359" i="15"/>
  <c r="AP35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tc={26867873-3C94-4364-9FD7-0744F325C889}</author>
    <author>tc={16ED4B86-D7A6-400C-B7B1-D6B1E954A18F}</author>
    <author>tc={E40D13A7-10A8-4E1A-907B-9C92E6D2CD44}</author>
    <author>tc={83852A14-7ADC-4DD4-8705-0A0800C16F68}</author>
    <author>tc={DA7A6E1D-43A3-4F13-835A-EE77E5AA5C75}</author>
  </authors>
  <commentList>
    <comment ref="J449" authorId="0" shapeId="0" xr:uid="{26867873-3C94-4364-9FD7-0744F325C889}">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ahora no hay penalización por impactos regulatorios. Revisar más adelante si cambia</t>
      </text>
    </comment>
    <comment ref="J450" authorId="1" shapeId="0" xr:uid="{16ED4B86-D7A6-400C-B7B1-D6B1E954A18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ahora no hay penalización por impactos regulatorios. Revisar más adelante si cambia</t>
      </text>
    </comment>
    <comment ref="J451" authorId="2" shapeId="0" xr:uid="{E40D13A7-10A8-4E1A-907B-9C92E6D2CD44}">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ahora no hay penalización por impactos regulatorios. Revisar más adelante si cambia</t>
      </text>
    </comment>
    <comment ref="J452" authorId="3" shapeId="0" xr:uid="{83852A14-7ADC-4DD4-8705-0A0800C16F68}">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ahora no hay penalización por impactos regulatorios. Revisar más adelante si cambia</t>
      </text>
    </comment>
    <comment ref="J453" authorId="4" shapeId="0" xr:uid="{DA7A6E1D-43A3-4F13-835A-EE77E5AA5C7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ahora no hay penalización por impactos regulatorios. Revisar más adelante si cambia</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<sst xmlns="http://schemas.openxmlformats.org/spreadsheetml/2006/main" count="28697" uniqueCount="3578">
  <si>
    <t>Probabilidad</t>
  </si>
  <si>
    <t>Impacto</t>
  </si>
  <si>
    <t>Efectividad del Control</t>
  </si>
  <si>
    <t>Disminuye Probabilidad</t>
  </si>
  <si>
    <t>Disminuye Impacto</t>
  </si>
  <si>
    <t>Frecuencia</t>
  </si>
  <si>
    <t>Objetivos estratégicos</t>
  </si>
  <si>
    <t>F - Con Certeza</t>
  </si>
  <si>
    <t>6 - Catastrófico</t>
  </si>
  <si>
    <t>Observaciones en diseño</t>
  </si>
  <si>
    <t xml:space="preserve">Directamente </t>
  </si>
  <si>
    <t>Directamente</t>
  </si>
  <si>
    <t>Retornos competitivos</t>
  </si>
  <si>
    <t>E - Muy Probable</t>
  </si>
  <si>
    <t>5 - Extremo</t>
  </si>
  <si>
    <t>Observaciones en operatividad</t>
  </si>
  <si>
    <t>No disminuye</t>
  </si>
  <si>
    <t>Indirectamente</t>
  </si>
  <si>
    <t>Diario</t>
  </si>
  <si>
    <t>Crecer con la transición energética</t>
  </si>
  <si>
    <t>D - Probable</t>
  </si>
  <si>
    <t>4 - Mayor</t>
  </si>
  <si>
    <t>Sin observaciones</t>
  </si>
  <si>
    <t>Semanal</t>
  </si>
  <si>
    <t>Generar valor con Sostecnibilidad</t>
  </si>
  <si>
    <t>C - Posible</t>
  </si>
  <si>
    <t xml:space="preserve">3 - Moderado </t>
  </si>
  <si>
    <t>Quincenal</t>
  </si>
  <si>
    <t>Conocimiento de vanguardia</t>
  </si>
  <si>
    <t>B - Raro</t>
  </si>
  <si>
    <t>2 - Menor</t>
  </si>
  <si>
    <t>Disminuir probabilidad</t>
  </si>
  <si>
    <t>Disminuir impacto</t>
  </si>
  <si>
    <t>Mensual</t>
  </si>
  <si>
    <t>No aplica</t>
  </si>
  <si>
    <t>A - Improbable</t>
  </si>
  <si>
    <t>1 - Leve</t>
  </si>
  <si>
    <t>Bimestral</t>
  </si>
  <si>
    <t>Trimestral</t>
  </si>
  <si>
    <t>Soporte Probabilidad</t>
  </si>
  <si>
    <t>Calificación Impacto</t>
  </si>
  <si>
    <t>Cuatrimestral</t>
  </si>
  <si>
    <t>Con Certeza - Histórico: Ha ocurrido mas de una (1) vez en el año en la compañía.</t>
  </si>
  <si>
    <t>Semestral</t>
  </si>
  <si>
    <t xml:space="preserve">Con Certeza - Potencial: Se espera la ocurrencia del evento o eventos con una probabilidad entre el 80 y 100% </t>
  </si>
  <si>
    <t>Anual</t>
  </si>
  <si>
    <r>
      <t>Con Certeza - Frecuencia: Mas de1 x 10^</t>
    </r>
    <r>
      <rPr>
        <sz val="8"/>
        <color theme="1"/>
        <rFont val="Calibri"/>
        <family val="2"/>
        <scheme val="minor"/>
      </rPr>
      <t>1</t>
    </r>
  </si>
  <si>
    <t>Con Certeza - Frecuencia: Tiempo de exposición mayor a 360 minutos en la jornada laboral.</t>
  </si>
  <si>
    <t>Muy Probable - Histórico: Ha ocurrido una vez en el ultimo año en la compañía.</t>
  </si>
  <si>
    <t>Muy Probable - Potencial: El evento o eventos puede ocurrir con una probabilidad del 60% al 79.99%.</t>
  </si>
  <si>
    <r>
      <t>Muy Probable - Frecuencia:  Entre  1 x 10^</t>
    </r>
    <r>
      <rPr>
        <sz val="8"/>
        <color theme="1"/>
        <rFont val="Calibri"/>
        <family val="2"/>
        <scheme val="minor"/>
      </rPr>
      <t xml:space="preserve">2 </t>
    </r>
    <r>
      <rPr>
        <sz val="11"/>
        <color theme="1"/>
        <rFont val="Calibri"/>
        <family val="2"/>
        <scheme val="minor"/>
      </rPr>
      <t>a 1 x 10^</t>
    </r>
    <r>
      <rPr>
        <sz val="8"/>
        <color theme="1"/>
        <rFont val="Calibri"/>
        <family val="2"/>
        <scheme val="minor"/>
      </rPr>
      <t>1</t>
    </r>
  </si>
  <si>
    <t>N/A - Impacto Económico - No genera un costo de oportunidad o pérdida.</t>
  </si>
  <si>
    <t>Muy Probable - Frecuencia: Tiempo de exposición entre 241 y  360 minutos en la jornada laboral.</t>
  </si>
  <si>
    <t>Catastrófico - Impacto Ambiental - Afectación ambiental  cuyas acciones de remediación tienen duración mayor a 365 días</t>
  </si>
  <si>
    <t>Probable - Histórico: Ha ocurrido hace mas de 1 año y no mayor a 2 años en la compañía.</t>
  </si>
  <si>
    <t>Catastrófico - Impacto Ambiental - Suspensión definitiva de la actividad y/o suspensión temporal por más de 365 días por parte de Autoridad ambiental  por incumplimiento de los requisitos legales ambientales y revocatoria del instrumento de control ambiental.</t>
  </si>
  <si>
    <t>Probable - Potencial: El evento o eventos puede ocurrir con una probabilidad del 45 y 59.99%.</t>
  </si>
  <si>
    <t>Extremo - Impacto Ambiental - Afectación ambiental cuyas acciones de remediación tiene duración entre 181 a 365 días.</t>
  </si>
  <si>
    <r>
      <t>Probable - Frecuencia: Entre  1 x 10^</t>
    </r>
    <r>
      <rPr>
        <sz val="8"/>
        <color theme="1"/>
        <rFont val="Calibri"/>
        <family val="2"/>
        <scheme val="minor"/>
      </rPr>
      <t>3</t>
    </r>
    <r>
      <rPr>
        <sz val="11"/>
        <color theme="1"/>
        <rFont val="Calibri"/>
        <family val="2"/>
        <scheme val="minor"/>
      </rPr>
      <t xml:space="preserve"> a 1 x 10^</t>
    </r>
    <r>
      <rPr>
        <sz val="8"/>
        <color theme="1"/>
        <rFont val="Calibri"/>
        <family val="2"/>
        <scheme val="minor"/>
      </rPr>
      <t>2</t>
    </r>
  </si>
  <si>
    <t>Extremo - Impacto Ambiental - Suspensión temporal de una actividad entre 0 y 365 días por parte de Autoridad ambiental  por incumplimiento de los requisitos legales ambientales</t>
  </si>
  <si>
    <t>Probable - Frecuencia: Tiempo de exposición entre 121 y  240 minutos en la jornada laboral.</t>
  </si>
  <si>
    <t>Mayor - Impacto Ambiental - Afectación ambiental  cuyas acciones de remediación tiene duración entre 91 y 180 día</t>
  </si>
  <si>
    <t>Posible - Histórico: Ha ocurrido hace mas de 2 años y no mayor a 5 años en la compañía.</t>
  </si>
  <si>
    <t>Mayor - Impacto Ambiental - Multa por parte de Autoridad ambiental  por incumplimiento de los requisitos legales ambientales</t>
  </si>
  <si>
    <t>Posible - Potencial: El evento o eventos puede ocurrir con una probabilidad del 30 al 44.99%.</t>
  </si>
  <si>
    <t>Moderado - Impacto Ambiental - Afectación ambiental  cuyas acciones de remediación tienen duración entre 31 y 90 días</t>
  </si>
  <si>
    <r>
      <t>Posible - Frecuencia: Entre  1 x 10^</t>
    </r>
    <r>
      <rPr>
        <sz val="8"/>
        <color theme="1"/>
        <rFont val="Calibri"/>
        <family val="2"/>
        <scheme val="minor"/>
      </rPr>
      <t xml:space="preserve">4 </t>
    </r>
    <r>
      <rPr>
        <sz val="11"/>
        <color theme="1"/>
        <rFont val="Calibri"/>
        <family val="2"/>
        <scheme val="minor"/>
      </rPr>
      <t>a 1 x 10^</t>
    </r>
    <r>
      <rPr>
        <sz val="8"/>
        <color theme="1"/>
        <rFont val="Calibri"/>
        <family val="2"/>
        <scheme val="minor"/>
      </rPr>
      <t>3</t>
    </r>
  </si>
  <si>
    <t xml:space="preserve">Moderado - Impacto Ambiental - Medida preventiva impuesta por la autoridad ambiental </t>
  </si>
  <si>
    <t>Posible - Frecuencia: Tiempo de exposición entre 31 y  120 minutos en la jornada laboral.</t>
  </si>
  <si>
    <t>Menor - Impacto Ambiental - Afectación ambiental  cuyas acciones de remediación tiene duración entre 5 y 30 días</t>
  </si>
  <si>
    <t>Raro - Histórico: Ha ocurrido hace mas de 5 años en la compañía o en la industria.</t>
  </si>
  <si>
    <t xml:space="preserve">Leve - Impacto Ambiental -  Afectación ambiental  cuyas acciones de remediación tienen duración menor a 5 días. </t>
  </si>
  <si>
    <t>Raro - Potencial: El evento puede ocurrir con una probabilidad del 15 al 29.99%.</t>
  </si>
  <si>
    <t>N/A - Impacto Ambiental - No genera impacto ambiental.</t>
  </si>
  <si>
    <r>
      <t>Raro - Frecuencia:  Entre  1 x 10^</t>
    </r>
    <r>
      <rPr>
        <sz val="8"/>
        <color theme="1"/>
        <rFont val="Calibri"/>
        <family val="2"/>
        <scheme val="minor"/>
      </rPr>
      <t>5</t>
    </r>
    <r>
      <rPr>
        <sz val="11"/>
        <color theme="1"/>
        <rFont val="Calibri"/>
        <family val="2"/>
        <scheme val="minor"/>
      </rPr>
      <t xml:space="preserve"> a 1 x 10^</t>
    </r>
    <r>
      <rPr>
        <sz val="8"/>
        <color theme="1"/>
        <rFont val="Calibri"/>
        <family val="2"/>
        <scheme val="minor"/>
      </rPr>
      <t>4</t>
    </r>
  </si>
  <si>
    <t>Catastrófico - Impacto en Personas - Fatalidad (1 o mas personas)</t>
  </si>
  <si>
    <t>Raro - Frecuencia: Tiempo de exposición menor a 30 minutos en la jornada laboral.</t>
  </si>
  <si>
    <t xml:space="preserve">Extremo - Impacto en Personas - Invalidez </t>
  </si>
  <si>
    <t>Improbable - Histórico: Ha ocurrido hace más de 10 años en la compañía o en la industria.</t>
  </si>
  <si>
    <t>Mayor - Impacto en Personas - -Incapacidad permanente, pérdida de capacidad laboral parcial o total o Daños  irreversibles en la salud sin discapacidad.</t>
  </si>
  <si>
    <t>Improbable - Potencial: Es improbable que ocurra del 0 al 14.99%.</t>
  </si>
  <si>
    <t>Moderado - Impacto en Personas - Incapacidad temporal y/o Efectos  en  la  salud  que  son reversibles.</t>
  </si>
  <si>
    <r>
      <t>Improbable - Frecuencia: menor a 1 x 10^</t>
    </r>
    <r>
      <rPr>
        <sz val="8"/>
        <color theme="1"/>
        <rFont val="Calibri"/>
        <family val="2"/>
        <scheme val="minor"/>
      </rPr>
      <t>5</t>
    </r>
  </si>
  <si>
    <t>Menor - Impacto en Personas - Tratamiento médico y/o trabajo restringido</t>
  </si>
  <si>
    <t>Improbable - Frecuencia: No hay exposición.</t>
  </si>
  <si>
    <t>Leve - Impacto en Personas -  Lesión leve y/o atención en lugar de trabajo y/o primeros auxilios.</t>
  </si>
  <si>
    <t>N/A - Impacto en Personas -  No genera impacto en temas de Seguridad y Salud en el trabajo.</t>
  </si>
  <si>
    <t>Catastrófico - Impacto en la Imagen - Afectación permanente al buen nombre, daño irreparable a la imagen, por difusión en medios internacionales.</t>
  </si>
  <si>
    <t>Extremo - Impacto en la Imagen - Afectación  al buen nombre y daño a la imagen por difusión en medios nacionales.</t>
  </si>
  <si>
    <t xml:space="preserve">Mayor - Impacto en la Imagen -Afectación al buen nombre y daño a la imagen por difusión en medios regionales. </t>
  </si>
  <si>
    <t>Moderado - Impacto en la Imagen -   Afectación  al buen nombre y daño a la imagen por difusión en medios departamentales.</t>
  </si>
  <si>
    <t>Menor - Impacto en la Imagen -  Afectación al buen nombre y daño a la imagen por difusión en medios locales.</t>
  </si>
  <si>
    <t xml:space="preserve">Leve - Impacto en la Imagen - Afectación  al buen nombre y daño a la imagen por difusión en las instalaciones. </t>
  </si>
  <si>
    <t xml:space="preserve">Catastrófico - Grupo de Interés: Afectación a uno o mas grupos de interés por mas de 60 días. </t>
  </si>
  <si>
    <t>Extremo -  Grupos de Interés: Afectación  a uno o mas grupos de interés entre 30 y 60 días.</t>
  </si>
  <si>
    <t>Mayor - Grupos de interés: Afectación  a  uno o mas grupos de interés entre 15 y 29 días.</t>
  </si>
  <si>
    <t>Moderado - Afectación  a uno o mas grupos de interés entre 5 y 14 días.</t>
  </si>
  <si>
    <t>Menor - Afectación a uno o mas grupos de interés entre 1 y 4 días.</t>
  </si>
  <si>
    <t>Leve - Afectación a uno o mas grupos de interés menor a 1 día.</t>
  </si>
  <si>
    <t xml:space="preserve">Catastrófico - Derechos Humanos: Acusación a nivel internacional de violación de derechos humanos y/o de tener prácticas inseguras en derechos humanos. </t>
  </si>
  <si>
    <t xml:space="preserve">Extremo -  Derechos Humanos: Acusación a nivel nacional de violación de derechos humanos y/o de tener prácticas inseguras en derechos humanos. </t>
  </si>
  <si>
    <t xml:space="preserve">Mayor - Derechos Humanos: Acusación a nivel regional de violación de derechos humanos y/o de tener prácticas inseguras en derechos humanos. </t>
  </si>
  <si>
    <t xml:space="preserve">Moderado - Derechos Humanos: Acusación a nivel departamental de violación de derechos humanos y/o de tener prácticas inseguras en derechos humanos. </t>
  </si>
  <si>
    <t xml:space="preserve">Menor - Derechos Humanos: Acusación a nivel local de violación de derechos humanos y/o de tener prácticas inseguras en derechos humanos. </t>
  </si>
  <si>
    <t>Leve - Derechos Humanos: Acusación  por falta de diligencia en la promoción y protección a los derechos humanos a nivel local.</t>
  </si>
  <si>
    <t xml:space="preserve">Catastrófico - Aspectos Legales: Condena por responsabilidad directa de CENIT compartida con mas de un tercero y/o por responsabilidad de un alto directivo de CENIT. </t>
  </si>
  <si>
    <t>Extremo -  Aspectos Legales: Condena por responsabilidad directa de CENIT compartida con un tercero y/o responsabilidad de un colaborador de nivel gerencial de CENIT.</t>
  </si>
  <si>
    <t>Mayor - Aspectos Legales: Condena por responsabilidad directa de CENIT y/o responsabilidad de un colaborador de nivel administrativo u operativo de CENIT</t>
  </si>
  <si>
    <t>Moderado - Aspectos Legales: Condena a un tercero que tiene relación y afecta a CENIT.</t>
  </si>
  <si>
    <t>Menor -  Aspectos Legales: Condena a un tercero que no tiene relación y afecta a CENIT.</t>
  </si>
  <si>
    <t>Leve - Aspectos Legales: Condena a un tercero que tiene relación pero que no afecta a CENIT.</t>
  </si>
  <si>
    <t>N/A - Impacto Reputacional - No genera ningún impacto reputacional.</t>
  </si>
  <si>
    <t>Catastrófico - Proyecto - Los costos del proyecto pueden llegar a  supera el 15% del CAPEX del proyecto.</t>
  </si>
  <si>
    <t>Extremo - Proyecto - Los costos del proyecto pueden llegar a superar entre el 10 y 15% del CAPEX del proyecto.</t>
  </si>
  <si>
    <t>Mayor - Proyecto - Los costos del proyecto pueden llegar a superar entre el 5 y 10% del CAPEX del proyecto.</t>
  </si>
  <si>
    <t>Moderado - Proyecto - Los costos del proyecto pueden llegar a superar entre el 1,67 y 5% del CAPEX del proyecto.</t>
  </si>
  <si>
    <t>Menor - Proyecto - Los costos del proyecto pueden llegar a superar entre el 0,83 y 5% del CAPEX del proyecto.</t>
  </si>
  <si>
    <t>Leve - Proyecto - Los costos del proyecto adicionales pueden ser menor al 0,83 del CAPEX del proyecto.</t>
  </si>
  <si>
    <t>N/A - Proyecto - No genera ningún impacto en los costos del proyecto.</t>
  </si>
  <si>
    <t>Catastrófico - Proyecto - Los tiempos del proyecto pueden llegar a  supera el 15% del tiempo estimado del proyecto.</t>
  </si>
  <si>
    <t>Extremo - Proyecto - Los tiempos del proyecto pueden llegar a superar entre el 10 y 15% del tiempo estimado del proyecto.</t>
  </si>
  <si>
    <t>Mayor - Proyecto - Los tiempos del proyecto pueden llegar a superar entre el 5 y 10% del tiempo estimado del proyecto.</t>
  </si>
  <si>
    <t>Moderado - Proyecto - Los tiempos del proyecto pueden llegar a superar entre el 1,67 y 5% del tiempo estimado del proyecto.</t>
  </si>
  <si>
    <t>Menor - Proyecto - Los tiempos del proyecto pueden llegar a superar entre el 0,83 y 5% del tiempo estimado del proyecto.</t>
  </si>
  <si>
    <t>Leve - Proyecto - Los tiempos del proyecto adicionales pueden ser menor al 0,83 del tiempo estimado del proyecto.</t>
  </si>
  <si>
    <t>N/A - Proyecto - No genera ningún impacto en los tiempos del proyecto.</t>
  </si>
  <si>
    <t>Colores en la Matriz</t>
  </si>
  <si>
    <t>Elemento</t>
  </si>
  <si>
    <t>Lista Desplegable</t>
  </si>
  <si>
    <t>Corresponde a una Lista Desplegable por favor utilizar siempre la lista desplegable.</t>
  </si>
  <si>
    <t>Se debe redactar de acuerdo a las especificaciones.</t>
  </si>
  <si>
    <t>Información a redactar de acuerdo a las instrucciones de su diligenciamiento</t>
  </si>
  <si>
    <t>Formulas</t>
  </si>
  <si>
    <t>Corresponde a Formulas que no se deben editar.</t>
  </si>
  <si>
    <t>Campo</t>
  </si>
  <si>
    <t>Instrucción</t>
  </si>
  <si>
    <t>Proceso</t>
  </si>
  <si>
    <t>Proceso nivel 0</t>
  </si>
  <si>
    <t>Nombre de los procesos sobre los cuales se identifican los riesgos</t>
  </si>
  <si>
    <t>Proceso nivel 1</t>
  </si>
  <si>
    <t>Proceso nivel 2</t>
  </si>
  <si>
    <t>Dueño del proceso</t>
  </si>
  <si>
    <t>Cargo del dueño del proceso sobre el cual se identifica el riesgo</t>
  </si>
  <si>
    <t>Transacciones</t>
  </si>
  <si>
    <t>Transacciones del proceso relacionadas con la materialidad SOX del año, cuando aplique.</t>
  </si>
  <si>
    <t xml:space="preserve">Cuentas significativas </t>
  </si>
  <si>
    <t>Cuentas contables del proceso identificadas a partir de las transacciones relacionadas con la materialidad SOX del año, cuando aplique.</t>
  </si>
  <si>
    <t>Sistemas de información</t>
  </si>
  <si>
    <t>Sistemas de información del proceso identificados a partir de las transacciones relacionadas con la materialidad SOX del año, cuando aplique.</t>
  </si>
  <si>
    <t>Descripción del objetivo del proceso</t>
  </si>
  <si>
    <t>Objetivo del proceso sobre el cual se identifica el riesgo</t>
  </si>
  <si>
    <t>Objetivo estratégico asociado</t>
  </si>
  <si>
    <t>Objetivo estratégico asociado al proceso sobre el cual se identifica el riesgo</t>
  </si>
  <si>
    <t>Riesgo</t>
  </si>
  <si>
    <t>Nombre del riesgo</t>
  </si>
  <si>
    <t xml:space="preserve">Registrar nombre corto del evento de riesgo, iniciando con nomenclatura del riesgo (XXX.#.#)
"sigla asignada al proceso". "enumeración de  subprocesos". "consecutivo del riesgo"   </t>
  </si>
  <si>
    <t>Descripción del riesgo</t>
  </si>
  <si>
    <t>Evento de riesgo
Causas (directas)
Consecuencias (directas)</t>
  </si>
  <si>
    <t>Categoría</t>
  </si>
  <si>
    <t>Marcar con "Si" o "No" en todas las columnas, de acuerdo con la categoría que corresponda al riesgo "Estratégicos", "Financieros", "Cumplimiento", "Operacional", "TI"</t>
  </si>
  <si>
    <t>Responsable del Riesgo</t>
  </si>
  <si>
    <t>Cargo del dueño del proceso sobre el cual se identifica el riesgo.</t>
  </si>
  <si>
    <t>Riesgo clave</t>
  </si>
  <si>
    <t>Seleccionar "Si" o "No" según la asociación del riesgo a un objetivo estratégico.</t>
  </si>
  <si>
    <t>Riesgos relacionados</t>
  </si>
  <si>
    <t>Nombre de riesgo de proceso o empresarial relacionado. Equivale a nombre corto del evento de riesgo, iniciando con nomenclatura del riesgo (XXX.#.#)</t>
  </si>
  <si>
    <t>Control</t>
  </si>
  <si>
    <t>Nombre del control</t>
  </si>
  <si>
    <t xml:space="preserve">Nombre corto de la actividad de control iniciando con la nomenclatura del control.  XXX.#.#C.# (nomenclatura del riesgo y consecutivo del control)
"sigla asignada al proceso". "enumeración de  subprocesos". "consecutivo del riesgo"C.enumeración del control   
</t>
  </si>
  <si>
    <t>Descripción del control</t>
  </si>
  <si>
    <t>Descripción de la actividad de control (qué y cómo).</t>
  </si>
  <si>
    <t>Ejecutor del control</t>
  </si>
  <si>
    <t>Cargo del ejecutor de la actividad de control</t>
  </si>
  <si>
    <t>Control transversal</t>
  </si>
  <si>
    <t>Marcar con "Si" o "No" según corresponda. Actividades de control que son definidas por un proceso particular y que son ejecutadas por todas las áreas funcionales de la organización</t>
  </si>
  <si>
    <t>Área Responsable</t>
  </si>
  <si>
    <t>Área(s) de la compañía responsable(s) de la ejecución de la actividad de control</t>
  </si>
  <si>
    <t>Objetivo de Control</t>
  </si>
  <si>
    <t>Descripción del objetivo de control</t>
  </si>
  <si>
    <t>Causa asociada</t>
  </si>
  <si>
    <t>Causa del riesgo mitigada a través del control. Debe corresponder exactamente a la(s) registrada(s) en el riesgo.</t>
  </si>
  <si>
    <t>Seleccionar "Eventual", "Diario", "Semanal", "Quincenal", "Mensual", "Bimestral", "Trimestral", "Cuatrimestral", "Semestral", "Anual", "Permanente" según corresponda.</t>
  </si>
  <si>
    <t>Instrucciones</t>
  </si>
  <si>
    <t>Campo obligatorio para la opción "Eventual" en el campo "Frecuencia", registrar el evento generador de la actividad de control.
Observaciones de Operatividad cuando aplique.</t>
  </si>
  <si>
    <t>Evidencia y ubicación</t>
  </si>
  <si>
    <t>Descripción de la evidencia que resulta de la ejecución del control y su ubicación</t>
  </si>
  <si>
    <t>Clase</t>
  </si>
  <si>
    <t>Seleccionar "Manual", "Automático", "Manual Dependiente de Tecnología", según corresponda</t>
  </si>
  <si>
    <t>Tipo</t>
  </si>
  <si>
    <t>Seleccionar "Preventivo", "Detectivo"</t>
  </si>
  <si>
    <t>Control Cumplimiento</t>
  </si>
  <si>
    <t>Seleccionar "Si" o "No"  en todas las opciones según corresponda con el control: "Anti corrupción", "Anti soborno", "Anti LAFT", "Anti fraude", "Anti apropiación indebida de activos", "Anti reportes fraudulentos"</t>
  </si>
  <si>
    <t>Control financiero SOX</t>
  </si>
  <si>
    <t>Seleccionar "Si" o "No", según corresponda, si la actividad de control busca que las cifras y revelaciones incluidas en los estados financieros sean confiables y reflejen razonablemente la situación financiera de la empresa.</t>
  </si>
  <si>
    <t>Aserción</t>
  </si>
  <si>
    <t>Campo obligatorio para la opción "Si" en el campo "Control financiero SOX".
Seleccionar Existencia; Integridad; Valoración o medición; Derechos y obligaciones; Presentación y revelación, según corresponda.</t>
  </si>
  <si>
    <t>Segregación de funciones</t>
  </si>
  <si>
    <t>Seleccionar "Si" o "No", según corresponda, si la actividad de control contribuye o propicia una adecuada segregación de funciones.</t>
  </si>
  <si>
    <t>Justificación del cambio</t>
  </si>
  <si>
    <t>El registro de información en este campo es obligatorio cada vez que se realice cualquier modificación del elemento. Se debe relacionar la fecha en que el control tuvo cambios, el cambio realizado, las causas que dieron lugar a los cambios realizados y el cargo de quién aprobó el cambio.</t>
  </si>
  <si>
    <t>Acción de tratamiento</t>
  </si>
  <si>
    <t>Nombre AT</t>
  </si>
  <si>
    <t xml:space="preserve">Nombre corto de la acción de tratamiento, iniciando por la nomenclatura XXX.#.#A.# (nomenclatura del riesgo y consecutivo de la acción de tratamiento).
"sigla asignada al proceso". "enumeración de  subprocesos". "consecutivo del riesgo"A.enumeración del control   </t>
  </si>
  <si>
    <t>Ejecutor</t>
  </si>
  <si>
    <t>Nombre de la persona que lidera la Acción de tratamiento</t>
  </si>
  <si>
    <t>Descripción</t>
  </si>
  <si>
    <t>Descripción de la acción de tratamiento (Qué se va a hacer y Para qué se va a hacer)</t>
  </si>
  <si>
    <t>Causa del riesgo mitigada a través de la acción de tratamiento. Debe corresponder exactamente a la(s) registrada(s) en el riesgo.</t>
  </si>
  <si>
    <t>Área responsable</t>
  </si>
  <si>
    <t>Área(s) de la compañía responsable(s) de la ejecución de la acción de tratamiento</t>
  </si>
  <si>
    <t>Fecha de inicio</t>
  </si>
  <si>
    <t>Fecha en que se inicia la ejecución de la acción de tratamiento</t>
  </si>
  <si>
    <t>Fecha de finalización planeada</t>
  </si>
  <si>
    <t>Fecha en que se terminará la ejecución de la acción de tratamiento</t>
  </si>
  <si>
    <t>Plan de trabajo</t>
  </si>
  <si>
    <t>Plan de trabajo: actividades,  fechas asociadas, porcentaje acumulado del cumplimiento planeado, entregables.</t>
  </si>
  <si>
    <t>Estado de la AT</t>
  </si>
  <si>
    <t>Seleccionar Abierto, En curso, Finalizado, Cancelado, según corresponda</t>
  </si>
  <si>
    <t>Avance Acumulado de la Acción</t>
  </si>
  <si>
    <t>Campo para reporte por parte del ejecutor de la acción de tratamiento</t>
  </si>
  <si>
    <t>Comentarios del avance reportado</t>
  </si>
  <si>
    <t>Comentarios del seguimiento realizado</t>
  </si>
  <si>
    <t>Campo para reporte por parte del área de Control Interno. Observaciones sobre el seguimiento realizado</t>
  </si>
  <si>
    <t>KRI</t>
  </si>
  <si>
    <t>Nombre KRI</t>
  </si>
  <si>
    <t>Nombre corto del KRI iniciando con nomenclatura. XXX.#.#K.# (nomenclatura del riesgo y consecutivo del KRI)
"sigla asignada al proceso". "enumeración de  subprocesos". "consecutivo del riesgo"K.enumeración del KRI</t>
  </si>
  <si>
    <t>Descripción de lo que está midiendo el KRI, indicando exclusiones o limitaciones aplicables.</t>
  </si>
  <si>
    <t>Proceso Relacionado</t>
  </si>
  <si>
    <t>Nombre del proceso correspondiente al riesgo</t>
  </si>
  <si>
    <t>Dueño del Proceso</t>
  </si>
  <si>
    <t>Dueño del proceso del riesgo identificado</t>
  </si>
  <si>
    <t>Área responsable de la medición del KRI</t>
  </si>
  <si>
    <t>Frecuencia de medición del KRI (Mensual, Bimestral, Trimestral)</t>
  </si>
  <si>
    <t>Fórmula de cálculo</t>
  </si>
  <si>
    <t>Fórmula de cálculo del indicador</t>
  </si>
  <si>
    <t>Fuente de información</t>
  </si>
  <si>
    <t>Nombre del archivo/informe, etc. de donde provienen los datos para el cálculo del KRI</t>
  </si>
  <si>
    <t>Tendencia del KRI</t>
  </si>
  <si>
    <t>“Positivo-valores mayores al límite de control indican mejor comportamiento” o “Negativo-valores menores al límite de control indican mejor comportamiento”.</t>
  </si>
  <si>
    <t>Límite de alerta</t>
  </si>
  <si>
    <t>Número que determina el límite de alerta del KRI.</t>
  </si>
  <si>
    <t>Inclusión</t>
  </si>
  <si>
    <t>Explicación Tipo de Cambios</t>
  </si>
  <si>
    <t>Modificación por mejoras a la matriz.</t>
  </si>
  <si>
    <t>Modificación por cambio en el control - Diseño</t>
  </si>
  <si>
    <t>Tipo de Cambio</t>
  </si>
  <si>
    <t>Descripción del Cambio</t>
  </si>
  <si>
    <t>Eliminación</t>
  </si>
  <si>
    <t>Se presenta para registrar un nuevo control con sus respectivas características, se debe adicionar en el control de cambios, siempre iniciando la versión nueva, cuando suceda cualquier cambio, y explicando porque se incluyó el control.</t>
  </si>
  <si>
    <t>Cambio de información en un campo generado cómo una mejora a la descripción del control en la matriz, la información a modificar puede afectar uno o más campos, exceptuando, cambios en el diseño del control, cambios en el tipo de control o cambios en la calificación global del riesgo inherente o residual. Se debe justificar que campos se ajustaron.</t>
  </si>
  <si>
    <t>Cambio de información en un campo debido a modificaciones que afectan el diseño del control  o el tipo de control, (evidencia, ejecutor, periodicidad, fuente de información, cambia el cómo lo hace, etc.. Debe quedar claro cuáles fueron los cambios que se realizaron que pueden llegar afectar el diseño del control.</t>
  </si>
  <si>
    <t>Se presenta cuando el control no está mitigando el riesgo y se asocia a otro control clave, o cuando se redacta en conjunto con otro control o se origina por la reestructuración de un proceso o área que implica redefinición de controles. .  Se debe justificar claramente porque se elimina el control y cuáles son los controles actuales para seguir mitigando el riesgo, o a que control especifico se agrupo en los casos que aplique.</t>
  </si>
  <si>
    <t>Matriz de Riesgos y Controles - Control de Versiones</t>
  </si>
  <si>
    <t>Empresa:</t>
  </si>
  <si>
    <t>CENIT</t>
  </si>
  <si>
    <t>Referencia del Riesgo</t>
  </si>
  <si>
    <t>Referencia del Control</t>
  </si>
  <si>
    <t>Control Alcance SOX</t>
  </si>
  <si>
    <t>Tipo del Control</t>
  </si>
  <si>
    <t>Descripción del control/riesgo antes del cambio</t>
  </si>
  <si>
    <t>Comercial y Mercadeo</t>
  </si>
  <si>
    <t xml:space="preserve">Administración de la experiencia del cliente </t>
  </si>
  <si>
    <t>Digital</t>
  </si>
  <si>
    <t>Gestión de información</t>
  </si>
  <si>
    <t>No</t>
  </si>
  <si>
    <t>Detectivo</t>
  </si>
  <si>
    <t>Talento Humano</t>
  </si>
  <si>
    <t>Preventivo</t>
  </si>
  <si>
    <t>Gestión de comunicaciones</t>
  </si>
  <si>
    <t>GO.020.1.2</t>
  </si>
  <si>
    <t>Transporte de Hidrocarburos</t>
  </si>
  <si>
    <t>Registro y control de volúmenes en la operación</t>
  </si>
  <si>
    <t>TDH.040.1</t>
  </si>
  <si>
    <t>Si</t>
  </si>
  <si>
    <t>Proceso Nivel 0</t>
  </si>
  <si>
    <t>Dueño del proceso nivel 1
Vicepresidencia</t>
  </si>
  <si>
    <t>Descripción del Riesgo</t>
  </si>
  <si>
    <t>RC</t>
  </si>
  <si>
    <t>RS</t>
  </si>
  <si>
    <t>RF</t>
  </si>
  <si>
    <t>Calificación de Riesgo Inherente
PROBABILIDAD</t>
  </si>
  <si>
    <t>Calificación de Riesgo Inherente
IMPACTO</t>
  </si>
  <si>
    <t>Nivel inherente
Probabilidad X Impacto</t>
  </si>
  <si>
    <t>Ubicación Mapa</t>
  </si>
  <si>
    <t>Severidad inherente</t>
  </si>
  <si>
    <t>Homologación Matriz Ecopetrol</t>
  </si>
  <si>
    <t>Nombre del Control</t>
  </si>
  <si>
    <t>Clase de Control</t>
  </si>
  <si>
    <t>Tipo de Control</t>
  </si>
  <si>
    <t>Cumplimiento
Control Anti Corrupción</t>
  </si>
  <si>
    <t>Cumplimiento Control Anti Soborno</t>
  </si>
  <si>
    <t>Cumplimiento
Control Anti Fraude</t>
  </si>
  <si>
    <t>Cumplimiento
Control Anti Apropiación Indebida de Activos</t>
  </si>
  <si>
    <t>Cumplimiento
Control Anti Reporte Fraudulentos</t>
  </si>
  <si>
    <t xml:space="preserve">Control Financiero </t>
  </si>
  <si>
    <t>Solidez del Conjunto de Controles</t>
  </si>
  <si>
    <t>Los Controles ayudan a Disminuir la Probabilidad</t>
  </si>
  <si>
    <t>Los controles Ayudan a Disminuir el impacto</t>
  </si>
  <si>
    <t>Concatenar</t>
  </si>
  <si>
    <t>Nivel Residual
Probabilidad X Impacto</t>
  </si>
  <si>
    <t>Ubicación Mapa2</t>
  </si>
  <si>
    <t>Nivel Residual del Riesgo</t>
  </si>
  <si>
    <t>Columna1</t>
  </si>
  <si>
    <t>Columna2</t>
  </si>
  <si>
    <t>Columna3</t>
  </si>
  <si>
    <t>Calificación de Controles</t>
  </si>
  <si>
    <t>Abastecimiento y Servicios Administrativos</t>
  </si>
  <si>
    <t>Administración de contratos, convenios y acuerdos</t>
  </si>
  <si>
    <t>Vicepresidencia Abastecimiento</t>
  </si>
  <si>
    <t>AB.030.1</t>
  </si>
  <si>
    <t>AB.030.1.1</t>
  </si>
  <si>
    <t>Manual Dependiente de TI</t>
  </si>
  <si>
    <t>Integridad</t>
  </si>
  <si>
    <t>Fuerte</t>
  </si>
  <si>
    <t>AB.030.1.2</t>
  </si>
  <si>
    <t>AB.030.1.2 Liberar la hoja de entrada de servicios en SAP</t>
  </si>
  <si>
    <t>AB.030.1.3</t>
  </si>
  <si>
    <t>AB.030.1.3 Revisar y aprobar las cantidades y servicios recibidos</t>
  </si>
  <si>
    <t>Manual</t>
  </si>
  <si>
    <t>AB.030.2.1 Verificar el cumplimiento de las obligaciones contractuales</t>
  </si>
  <si>
    <t>AB.020.1.4</t>
  </si>
  <si>
    <t>Gerencia Aseguramiento de Abastecimiento</t>
  </si>
  <si>
    <t>La evidencia del control se encuentra en el sistema SAP y corresponde a la parametrización del sistema.</t>
  </si>
  <si>
    <t>Automático</t>
  </si>
  <si>
    <t>CT.TI.030.2.1 Revisar y aprobar la solicitud de acceso al sistema de información</t>
  </si>
  <si>
    <t>CT.TI.030.2.1 Revisar y aprobar la solicitud de acceso al sistema de información de alcance SOX (creación o modificación), teniendo en cuenta los siguientes criterios:
- Necesidad de acceso de acuerdo con las funciones que realiza y perfil o rol solicitado
- El acceso a otorgar no genere conflictos de segregación funcional o el conflicto cuente con un control compensatorio definido
En caso de no cumplir con los criterios anteriores se rechaza la solicitud.</t>
  </si>
  <si>
    <t>Solicitud incluyendo las aprobaciones requeridas.
Para el caso de aprobaciones de acceso a SAP, la evidencia queda en la herramienta GRC o en el acta firmada por el líder funcional</t>
  </si>
  <si>
    <t>CT.TI.030.2.7 Revisión periódica de usuarios</t>
  </si>
  <si>
    <t>Dentro del periodo</t>
  </si>
  <si>
    <t xml:space="preserve">CT.TI.030.2.8 Revisión periódica de conflictos de segregación funcional </t>
  </si>
  <si>
    <t>CT.TI.030.2.8 Revisar si existen usuarios con conflictos de segregación funcional de acuerdo con las reglas de segregación definidas para cada aplicación con alcance SOX.
En los casos de conflictos identificados en la revisión, se solicitan los ajustes de los accesos requeridos o se realiza la identificación de los controles compensatorios necesarios. Además, si aplica, se depurarán los controles compensatorios que no sean requeridos.</t>
  </si>
  <si>
    <t>Finalizado el periodo</t>
  </si>
  <si>
    <t>CT.TI.030.2.16 Revisión periódica de permisos críticos</t>
  </si>
  <si>
    <t>AB.030.2</t>
  </si>
  <si>
    <t>AB.030.2 Incumplimiento de las obligaciones pactadas contractualmente</t>
  </si>
  <si>
    <t>AB.030.2.3 Evaluar el desempeño de los proveedores y/o contratistas</t>
  </si>
  <si>
    <t>AB.030.3.1 Revisar los estimados de cuentas por pagar</t>
  </si>
  <si>
    <t xml:space="preserve">AB.030.3.1 Revisar el estimado de cuentas por pagar, verificando que los valores reportados por el Supervisor técnico se encuentren asociados a actividades ejecutadas en los contratos o convenios, según corresponda. </t>
  </si>
  <si>
    <t>AB.030.4 Balance y cierre inoportuno de contratos, con errores, o sin los requisitos establecidos contractualmente</t>
  </si>
  <si>
    <t>AB.030.4.1 Verificar el cumplimiento de todos los requisitos establecidos para la liquidación de contratos</t>
  </si>
  <si>
    <t>AB.030.5</t>
  </si>
  <si>
    <t>AB.030.5 Fraude, corrupción, y/o favorecimiento propio o a terceros, lavado de activos y financiación de terrorismo en la administración y/o supervisión de contratos de bienes y servicios.</t>
  </si>
  <si>
    <t>AB.030.5.1</t>
  </si>
  <si>
    <t>AB.030.6 Omitir el cobro de tasas, impuestos y contribuciones por contribuciones especiales en la suscripción de contratos de obras</t>
  </si>
  <si>
    <t>AB.030.6.1 Verificar que el cobro de tasas, impuestos y contribuciones especiales a los contratos de obra y/o mantenimiento objeto de aplicación.</t>
  </si>
  <si>
    <t>AB.020.1</t>
  </si>
  <si>
    <t>AB.020.1 Fraude, corrupción y/o favorecimiento propio o a terceros en la contratación de bienes y/o servicios.</t>
  </si>
  <si>
    <t>Cumplimiento</t>
  </si>
  <si>
    <t>AB.020.1.3</t>
  </si>
  <si>
    <t>AB.020.1.5 Revisar y aprobar la estrategia de contratación</t>
  </si>
  <si>
    <t>AB.020.2.1 Evaluar y Aprobar la selección de la oferta más conveniente y optima para la Compañía</t>
  </si>
  <si>
    <t>AB.020.2.1 Evaluar y aprobar la selección de la oferta presentada como más conveniente y óptima para la Compañía, por medio de la verificación del cumplimiento de los requisitos definidos en los términos de referencia, los procedimientos internos y con los documentos publicados por el proveedor en PDF en la herramienta destinada para la obtención de ofertas</t>
  </si>
  <si>
    <t>ODC</t>
  </si>
  <si>
    <t>Gerencia de Categorías y Aprovisionamiento</t>
  </si>
  <si>
    <t>AB.020.2 Contratación de bienes y/o servicios sin el cumplimiento de los requisitos</t>
  </si>
  <si>
    <t>AB.020.2.2 Validar que la SOLPED cuenta con el presupuesto total para asignar, en caso de requerir un ajuste al momento de la asignación del contrato, se debe solicitar al usuario la modificación y asegurar la liberación de acuerdo con el resultado del mecanismo de elección.</t>
  </si>
  <si>
    <t>SOLPED liberada y aprobada en SAP
Ubicación: Solped aprobada en SAP.</t>
  </si>
  <si>
    <t>AB.070.2</t>
  </si>
  <si>
    <t>AB.070.2.1 Verificar que los potenciales aliados cumplen con los requisitos para la suscripción de convenios y acuerdos</t>
  </si>
  <si>
    <t>Eventual</t>
  </si>
  <si>
    <t>AB.070.2.2</t>
  </si>
  <si>
    <t>AB.070.2.2 Evaluar y Aprobar la selección del aliado presentado como más conveniente y optimo para la Compañía</t>
  </si>
  <si>
    <t>AB.070.2.3</t>
  </si>
  <si>
    <t>Gerencia de Excelencia de Abastecimiento</t>
  </si>
  <si>
    <t>Gerencia Operaciones e infraestructura Digital</t>
  </si>
  <si>
    <t>AB.070.3 Selección de aliados sin el cumplimiento de los requisitos y las características de idoneidad</t>
  </si>
  <si>
    <t>AB.070.4</t>
  </si>
  <si>
    <t>No Impacta de manera directa en el Riesgo Empresarial</t>
  </si>
  <si>
    <t>AB.070.4.1</t>
  </si>
  <si>
    <t>AB.070.4.1 Verificar el cumplimiento de los requisitos mínimos establecidos para dar inicio acorde con lo definido en el convenio, actividad realizada en conjunto con el Supervisor Técnico y las áreas usuarias cuando sea procedente.</t>
  </si>
  <si>
    <t>AB.060.1</t>
  </si>
  <si>
    <t>AB.060.1.1</t>
  </si>
  <si>
    <t>AB.060.1.2</t>
  </si>
  <si>
    <t>AB.060.2 Pago de servicios públicos extemporáneo y/o que no corresponden a operaciones de Cenit</t>
  </si>
  <si>
    <t>AB.060.2.2 Revisar y confirmar las obligaciones de servicios públicos</t>
  </si>
  <si>
    <t>AB.060.2.4 Revisar y aprobar la inclusión de una cuenta de servicios públicos en el listado de obligaciones</t>
  </si>
  <si>
    <t>AB.060.3</t>
  </si>
  <si>
    <t>AB.060.3 Programación de vuelos sin el cumplimiento de los requisitos establecidos por la entidad y la normatividad</t>
  </si>
  <si>
    <t>Ecopetrol
Ocensa
ODL
ODC</t>
  </si>
  <si>
    <t>AB.060.3.2</t>
  </si>
  <si>
    <t>AB.060.4</t>
  </si>
  <si>
    <t>AB.060.4 Relevos de personal de las estaciones por fuera de las fechas establecidas afectando la operación</t>
  </si>
  <si>
    <t>AB.060.4.1</t>
  </si>
  <si>
    <t xml:space="preserve"> - Correo de confirmación de que la aeronave ingresa nuevamente al esquema
Ubicación: SharePoint</t>
  </si>
  <si>
    <t>GESF.02.1</t>
  </si>
  <si>
    <t>Vicepresidencia HSE y Sostenibilidad</t>
  </si>
  <si>
    <t>AB.060.5 Eventos de fraude, corrupción, soborno, lavado de activos y financiación del terrorismo en el proceso de transporte aéreo</t>
  </si>
  <si>
    <t>AB.060.5.1 Verificar y aprobar los costos relacionados con las horas de vuelo</t>
  </si>
  <si>
    <t>AB.060.5.1 Verificar y aprobar los costos relacionados con las horas de vuelo, validando la solicitudes de vuelos aprobadas junto con los registros de vuelo diario y el Registro Diario de Operaciones Aéreas y cumplimiento del procedimiento para distribución de costos de Aviación; para los gastos reembolsables se valida que el formato de Control y Aprobación de Gastos Reembolsables (GAB) corresponda con los soportes requeridos para dichos cobros y ésta se encuentre alineado con la guía para el manejo de Gastos Reembolsables.</t>
  </si>
  <si>
    <t>Gerencia Administrativa</t>
  </si>
  <si>
    <t>- Formato de control y aprobación de gastos reembolsables
- Actas técnicas de servicios de costos variables.
- Registros de vuelo diario
- Registro Diario de Operaciones Aéreas
- Para los gastos reembolsables, formato de Control y Aprobación de Gastos Reembolsables (GAB)
Ubicación: SharePoint</t>
  </si>
  <si>
    <t>1. Lista de Chequeo de el estatus del adecuado funcionamiento y efectividad del CCTV para las estaciones.
2. Correos con las evidencias de las solicitudes y gestiones a las novedades correspondientes.</t>
  </si>
  <si>
    <t>AB.060.6</t>
  </si>
  <si>
    <t xml:space="preserve">AB.060.6 Afectación a las aeronaves del esquema durante el desarrollo de la operación aérea </t>
  </si>
  <si>
    <t>AB.060.6.1 Revisar durante el breafing de la operación aérea la necesidad de aeronave escolta</t>
  </si>
  <si>
    <t>AB.060.7 Accidentes o incidentes en la operación del servicio de Transporte helicoportado</t>
  </si>
  <si>
    <t>AB.060.7.2 Realizar inspección a las condiciones de seguridad física en las zonas de aterrizaje</t>
  </si>
  <si>
    <t>AB.060.8 Demoras, deficiencias e incumplimientos en la prestación de los Servicios</t>
  </si>
  <si>
    <t>AB.060.8.1 Revisar y aprobar los estándares y los ANS de los servicios</t>
  </si>
  <si>
    <t>AB.060.8.1 Revisar y aprobar los estándares y los ANS para la prestación de los servicios administrativos críticos</t>
  </si>
  <si>
    <t>AB.060.9</t>
  </si>
  <si>
    <t>AB.060.9.1</t>
  </si>
  <si>
    <t>La evidencia del control se encuentra en el sistema y corresponde a esta parametrización.</t>
  </si>
  <si>
    <t>AB.060.9.2 Revisar y aprobar la comisión y gastos de viaje</t>
  </si>
  <si>
    <t>AB.060.9.2 Revisar y aprobar la comisión y gastos de viaje, verificando la disponibilidad presupuestal, la naturaleza del viaje, la razonabilidad del gasto solicitado y el cumplimiento de documentos requeridos según aplique en cada caso.</t>
  </si>
  <si>
    <t>AB.060.10.1</t>
  </si>
  <si>
    <t>AB.060.10.1 Revisar y aprobar los estándares establecidos para los vehículos que ingresen a la operación</t>
  </si>
  <si>
    <t>AB.060.12.1</t>
  </si>
  <si>
    <t>Base de seguimiento y control de servicios de transporte</t>
  </si>
  <si>
    <t>AB.070.5</t>
  </si>
  <si>
    <t>AB.070.5 Ejecución de aportes en bienes y servicios no alineados a la estrategia y plan de inversión definido en los convenios</t>
  </si>
  <si>
    <t>AB.070.5.1 Verificar el cumplimiento de las condiciones estipuladas para la inversión de los aportes en el acuerdo/convenio</t>
  </si>
  <si>
    <t>AB.070.5.3 Verificar que los recursos aportados se ejecuten de conformidad con lo establecido en el convenio/acuerdo y/o plan de gasto e inversión</t>
  </si>
  <si>
    <t>AB.070.5.5 Presentar al comité de convenios informe de seguimiento a la ejecución del convenio/acuerdo</t>
  </si>
  <si>
    <t>AB.070.6.1 Revisar y aprobar el plan de inversión y el cronograma de ejecución y seguimiento</t>
  </si>
  <si>
    <t>Moderado</t>
  </si>
  <si>
    <t>AB.070.7 Falta de oportunidad y/o errores en la liquidación de los convenios</t>
  </si>
  <si>
    <t>AB.070.7.1 Verificar el cumplimiento de los requisitos establecidos según lo estipulado en el acuerdo/convenio para el cierre y liquidación del mismo</t>
  </si>
  <si>
    <t>Gestión logística de bienes</t>
  </si>
  <si>
    <t>AB.040.1</t>
  </si>
  <si>
    <t>AB.040.1 Pérdida de materiales en el ingreso, custodia o transferencia de los mismos</t>
  </si>
  <si>
    <t>AB.040.1.1</t>
  </si>
  <si>
    <t xml:space="preserve">AB.040.1.3. Revisar y aprobar el formato de "Solicitud de Cargue de Material Sobrante a SAP </t>
  </si>
  <si>
    <t>AB.040.1.4</t>
  </si>
  <si>
    <t>AB.040.1.5</t>
  </si>
  <si>
    <t>AB.040.1.5 Verificar el registro de los diferentes movimientos de inventarios en SAP de acuerdo al rol o función</t>
  </si>
  <si>
    <t>AB.040.1.6</t>
  </si>
  <si>
    <t>AB.040.1.6 Revisar y aprobar la baja de materiales en mal estado, deteriorados y/o vencidos,</t>
  </si>
  <si>
    <t>AB.040.1.7 Revisar que los materiales que se encuentran en el almacén de importados correspondan a inventario en tránsito</t>
  </si>
  <si>
    <t>- Kardex de inventario del almacén de importados
- Cronograma de importaciones
- Registro ejecución del control</t>
  </si>
  <si>
    <t>AB.040.2</t>
  </si>
  <si>
    <t>AB.040.2.1</t>
  </si>
  <si>
    <t>AB.040.2.1 Revisar los inventarios susceptibles de provisión por deterioro</t>
  </si>
  <si>
    <t>AB.010.1.3 Verificar las solicitudes de mantenimiento y operaciones para la compra de bienes</t>
  </si>
  <si>
    <t xml:space="preserve">AB.010.1.3 Verificar las solicitudes de mantenimiento y operaciones para la compra de bienes, revisando sí el material esta disponible o no en inventarios para la entrega, y tomar las decisiones según corresponda bien sea direccionar para compra o para traslado de material entre bodegas </t>
  </si>
  <si>
    <t xml:space="preserve">- Reporte de órdenes de traslado y Solped cuando aplique con el análisis de materiales solicitados.
- Archivo de seguimiento de overhaul
Ubicación: Teams </t>
  </si>
  <si>
    <t>AB.040.3 Deterioro y/o daño de materiales</t>
  </si>
  <si>
    <t>AB.040.3.1 Aprobar y monitorear el plan anual de preservación</t>
  </si>
  <si>
    <t>- Plan de preservación aprobado.
- Actas de servicio preservación aprobadas.
- Plan de acción, en caso que aplique.
La evidencia se almacenan en SharePoint</t>
  </si>
  <si>
    <t>AB.040.4</t>
  </si>
  <si>
    <t>AB.040.4 Eventos de fraude, corrupción, soborno, lavado de activos y financiación del terrorismo en el proceso de Logística y Gestión de Inventarios</t>
  </si>
  <si>
    <t>AB.040.4.1</t>
  </si>
  <si>
    <t>AB.040.4.1. Revisar y aprobar la venta de bienes no requeridos para la operación</t>
  </si>
  <si>
    <t>AB.040.4.2</t>
  </si>
  <si>
    <t xml:space="preserve"> - Certificación anual por parte del operador logístico
La evidencia se almacena en SharePoint</t>
  </si>
  <si>
    <t>AB.040.4.4</t>
  </si>
  <si>
    <t>AB.040.4.4 Revisar y aprobar los gastos reembolsables asociados a los servicios del operador logístico de transporte nacional e internacional, bodegas y aduanas, verificando que se cumpla con la guía de gastos reembolsables y la cláusula de reembolsables establecida en el contrato.</t>
  </si>
  <si>
    <t>AB.040.5</t>
  </si>
  <si>
    <t>AB.040.5 Incumplimiento de la normatividad aduanera y logística en los procesos de importación, exportación y/o manejo de regímenes aduaneros</t>
  </si>
  <si>
    <t>AB.040.5 Incumplimiento de la normatividad aduanera y logística en los procesos de importación, exportación y/o manejo de regímenes aduaneros especiales
Causas
- Documentación soporte del proceso de comercio exterior incompleta o errónea
- Entrada al país de mercancías de contrabando
- Presentación extemporánea de la documentación de importación o exportación.
- Contaminación de carga entendida como la introducción de sustancias o materiales ilícitos a las cargas de exportación.
- Mal uso de la licencia de importación o exportación de materiales no solicitados por Cenit
Consecuencias:
- Pérdida de materiales y económicas
- Sanciones, multas y vinculación a procesos legales
- Retrasos y/o paros en la operación
- Pérdida de la imagen reputacional</t>
  </si>
  <si>
    <t>AB.040.5.1 Realizar un monitoreo al cumplimiento normativo de las importaciones realizadas por Cenit</t>
  </si>
  <si>
    <t>AB.040.5.2</t>
  </si>
  <si>
    <t>- Aval de inspección de la carga a exportar por parte del tercero.
- Certificado por parte del operador logístico (Anual)
La evidencia se almacena en SharePoint</t>
  </si>
  <si>
    <t>AB.040.6 Incumplimiento de las obligaciones pactadas en la orden de venta para la disposición de materiales</t>
  </si>
  <si>
    <t>AB.040.6.1 Revisar y aprobar el documento solicitud trámite de subastas</t>
  </si>
  <si>
    <t>AB.010.1</t>
  </si>
  <si>
    <t xml:space="preserve">AB.010.1.1 Revisar la creación, modificación y bloqueo del dato maestro de materiales </t>
  </si>
  <si>
    <t>AB.010.1.1 Revisar que la creación de datos en el maestro de materiales aprobados para catalogación tenga toda la información dentro de la vista de clasificación de los materiales, de acuerdo con la norma UNSPSC , en los casos que se identifiquen diferencias o inconsistencias se definen los planes de acción según corresponda.</t>
  </si>
  <si>
    <t>AB.010.2.1</t>
  </si>
  <si>
    <t>AB.010.2.1 Revisar y Aprobar el Plan estratégico de abastecimiento</t>
  </si>
  <si>
    <t>AB.010.2</t>
  </si>
  <si>
    <t>AB.010.2 Inoportunidad en el abastecimiento de bienes y servicios requeridos por las áreas usuarias que pueden interrumpir la operación</t>
  </si>
  <si>
    <t>AB.010.2.3</t>
  </si>
  <si>
    <t>AB.010.2.3 Revisar la solicitud de pedido (SOLPED) verificando que cumpla con los requisitos establecidos</t>
  </si>
  <si>
    <t>AB.010.2.4</t>
  </si>
  <si>
    <t>- Actas del Comité de Estrategias de Abastecimiento
Ubicación: SharePoint</t>
  </si>
  <si>
    <t>AB.010.3.1 Revisar y aprobar las solicitudes de las áreas usuarias de mecanismos por persona determinada bajo la causal de monto</t>
  </si>
  <si>
    <t>AB.010.3.1Revisar y aprobar las solicitudes de las áreas usuarias de mecanismos por persona determinada bajo la causal de monto, analizando si existe un posible fraccionamiento, por contratos que se hayan suscrito con un mismo contratista bajo la misma causal en el ultimo año.</t>
  </si>
  <si>
    <t>AB.050.1 Ausencia o limitación de oferentes en los procesos de contratación de bienes y servicios</t>
  </si>
  <si>
    <t>AB.050.1.1 Verificar que los procesos de abastecimiento cuenten con pluralidad de oferentes</t>
  </si>
  <si>
    <t>AB.050.2.1</t>
  </si>
  <si>
    <t>AB.070.1</t>
  </si>
  <si>
    <t>AB.070.1 Planear y estructurar convenios/acuerdos fuera de lineamientos corporativos</t>
  </si>
  <si>
    <t>AB.070.1.2</t>
  </si>
  <si>
    <t>AB.060.10</t>
  </si>
  <si>
    <t>Vicepresidencia Comercial</t>
  </si>
  <si>
    <t>CN.010.1 Realizar proyecciones de volúmenes e ingresos sin alineación a las condiciones del mercado/industria y estrategia de la Compañía</t>
  </si>
  <si>
    <t>CN.010.1.1 Revisar el cálculo del presupuesto de ingresos</t>
  </si>
  <si>
    <t>CN.010.1.1 Revisar el cálculo del presupuesto de ingresos, validando la información recibida de las proyecciones volumétricas de transporte, las tarifas, los contratos y proyectos de Cenit, para determinar el presupuesto de ingreso de la compañía.
Las áreas de planeación de transporte, tarifas, comercial, y en caso de que aplique proyectos y/o nuevos negocios, avalan la veracidad de la información fuente para el cálculo.
En caso de inconsistencias se notifica a las áreas fuentes de información para realizar los ajustes necesarios.</t>
  </si>
  <si>
    <t>Definición del plan estratégico de comercial, mercado y servicio al cliente</t>
  </si>
  <si>
    <t>CN.010.2 Plan Estratégico Comercial desalineado con el plan estratégico del negocio</t>
  </si>
  <si>
    <t>CN.010.2.1 Validar y aprobar el plan estratégico Comercial</t>
  </si>
  <si>
    <t>ELC</t>
  </si>
  <si>
    <t>CN.030.1</t>
  </si>
  <si>
    <t>CN.030.1 Suscripción de contratos con los clientes y creación de clientes en la base de datos maestro sin el cumplimiento de los requisitos adoptados por la Compañía.</t>
  </si>
  <si>
    <t>CN.030.1 Suscripción de contratos con los clientes y creación de clientes en la base de datos maestro sin el cumplimiento de los requisitos adoptados por la Compañía.
Causas:
- Ausencia de documentos soportes para la creación del cliente
- Inadecuada o fallas en la ejecución de los procedimientos de debida diligencia
- Inadecuada confirmación de la información suministrada por el cliente
- Favorecimiento a terceros que no cumplen con los requisitos
- Creación de clientes sin las aprobaciones necesarias
- Accesos no autorizados a los sistemas de información
- Concentración de funciones en los sistemas de información que operan los procesos de negocio y los servicios de TI
Consecuencias:
- Errores en la facturación
- Incumplimientos a contratos, 
- Incumplimiento normativo
- Ser objeto de contagio e incurrir en pérdida reputacional.</t>
  </si>
  <si>
    <t>CN.030.1.1</t>
  </si>
  <si>
    <t xml:space="preserve">CN.030.1.1 Validar que la información de clientes creada por Data Maestra en el sistema SAP esté registrada correctamente </t>
  </si>
  <si>
    <t>CN.030.1.2 Revisar y aprobar los contratos comerciales con clientes</t>
  </si>
  <si>
    <t>1. Contrato y Visto Bueno del abogado, del Desarrollador de negocios - KAM, y firma del contrato de acuerdo con lo establecido en el MAD. 
Información es almacenada en el File Server/SharePoint del área comercial.</t>
  </si>
  <si>
    <t>CN.030.2</t>
  </si>
  <si>
    <t>CN.030.2 Vincular y mantener clientes reportados en listas restrictivas y con alertas</t>
  </si>
  <si>
    <t>CN.030.2.1</t>
  </si>
  <si>
    <t>CN.030.2.1 Verificar que los clientes que se encuentran activos en el maestro de clientes se encuentren por fuera de las listas restrictivas</t>
  </si>
  <si>
    <t>CN.030.2.1 Verificar que los clientes activos en el maestro de clientes se encuentren por fuera de las listas restrictivas (LA/FT/FPADM) consultando el número de identificación y razón social de cada cliente en la plataforma establecida por la compañía. 
En caso de identificar una alerta o coincidencia se reporta al área de cumplimiento y legal de la Compañía para su recomendación.
Nota: El control se ejecuta para los clientes que cumplen el año desde la última verificación, de acuerdo con la fecha registrada en el dato maestro del cliente.</t>
  </si>
  <si>
    <t>CN.030.3</t>
  </si>
  <si>
    <t>CN.030.3 Incumplimiento de las condiciones del contrato comercial y/o acuerdos por parte de los clientes</t>
  </si>
  <si>
    <t>CN.030.3.1 Validar que las garantías sobre los cupos de crédito de los contratos comerciales que lo requieran se encuentren vigentes y los respalden conforme lo definido en el contrato mediante un archivo de control que detalla las fechas de caducidad de las garantías soportado en el reporte generado automáticamente por el sistema SAP con los cupos de crédito y que permiten alertar los próximos vencimientos.
Si no se actualiza la garantía el cliente queda bloqueado para venta a crédito y continua con pago anticipado.</t>
  </si>
  <si>
    <t>CN.030.3.3</t>
  </si>
  <si>
    <t>CN.030.4</t>
  </si>
  <si>
    <t>CN.030.4 Modificación errónea o manipulación a la información clave en SAP de clientes y/o sus contratos</t>
  </si>
  <si>
    <t>CN.030.4.1 El sistema SAP está parametrizado para que la información de la "Tarifa" se genere automáticamente y no permita modificaciones</t>
  </si>
  <si>
    <t>CN.030.4.1 El sistema SAP está parametrizado para que la información de la "Tarifa" sea asociada automáticamente cuando el responsable de crear el contrato selecciona la ruta. 
Las tarifas están definidas por ruta, las cuales son asignadas por el área de Tarifas.</t>
  </si>
  <si>
    <t>CN.030.4.3</t>
  </si>
  <si>
    <t>CN.030.5</t>
  </si>
  <si>
    <t>CN.030.5 Errores en la Liquidación de los Servicios prestados a los clientes y/o remitentes</t>
  </si>
  <si>
    <t>CME.1 Verificar el aseguramiento de Hojas Electrónicas</t>
  </si>
  <si>
    <t>CN.030.5.2 Verificar los servicios prestados a filiales</t>
  </si>
  <si>
    <t xml:space="preserve">CN.030.5.2 Evaluar el cumplimiento del contrato verificando los servicios prestados a las filiales del segmento y los valores a facturar a través de los Comités de Seguimiento para cada Contrato donde se informa sobre la prestación del servicio. 
Posteriormente, los administradores de las Partes firman el Acta de Recibo con los valores a facturar y las hojas de entrada para su posterior creación en ENRUTA.
Si el contrato por el tipo servicio prestado no requiere reunión de seguimiento, no se realiza, pero igual se genera acta de recibo firmada por las partes con los valores a facturar.
</t>
  </si>
  <si>
    <t>CN.030.5.3</t>
  </si>
  <si>
    <t xml:space="preserve">CN.030.5.3 Verificar las tarifas con las que se facturaron los servicios con tarifa variable </t>
  </si>
  <si>
    <t>CN.030.6</t>
  </si>
  <si>
    <t>CN.030.6 Error en la estimación de ingresos</t>
  </si>
  <si>
    <t>CN.030.6.1</t>
  </si>
  <si>
    <t>CN.030.6.1 Revisar y aprobar los estimados de ingresos para los servicios de oleoductos, poliductos y otros servicios</t>
  </si>
  <si>
    <t>CN.030.7</t>
  </si>
  <si>
    <t>CN.030.7 Posibilidad de recibir dádivas o beneficios a nombre propio o de terceros en el proceso de vinculación y relacionamiento con clientes, en beneficio de un tercero.</t>
  </si>
  <si>
    <t>ELC.EC.01.4</t>
  </si>
  <si>
    <t>Gerencia de Cumplimiento</t>
  </si>
  <si>
    <t xml:space="preserve">ELC.EC.01.5 Verificar que sobre los reportes realizados a través de la línea ética de la Compañía, se realice la verificación de los hechos reportados y se cuente con el informe el cual debe incluir el plan metodológico ejecutado y la conclusión respecto de las hipótesis planteadas. </t>
  </si>
  <si>
    <t>ELC.EC.01.6</t>
  </si>
  <si>
    <t>Gestión de la estrategia digital</t>
  </si>
  <si>
    <t>TI.010.1</t>
  </si>
  <si>
    <t>TI.010.1 Plan Estratégico Digital desalineado con el plan estratégico del negocio.</t>
  </si>
  <si>
    <t>TI.010.1.1</t>
  </si>
  <si>
    <t>TI.010.1.1 Analizar, evaluar y clasificar las necesidades aprobadas por las áreas de negocio.</t>
  </si>
  <si>
    <t>TI.010.1.1 Analizar, evaluar y clasificar la viabilidad de las necesidades/iniciativas aprobadas por cada vicepresidente, de acuerdo con los siguientes criterios:
- Necesidad: Descripción del problema y/o situación actual, objetivo y alcance
- Alineación con la estrategia corporativa u objetivo de proceso, según aplique
- Priorización 
- Talla (tamaño)
- Beneficios
El resultado de esta actividad se documenta en el "Consolidado de iniciativas Digitales" el cual se conserva en el repositorio del área, con el acta o correo electrónico de la aprobación del vicepresidente/gerente con reporte a presidencia del área solicitante, para la gestión de la iniciativa.</t>
  </si>
  <si>
    <t>TI.020.1.1</t>
  </si>
  <si>
    <t>TI.020.1.1 Revisar y aprobar el documento “Project Chárter” de los proyectos</t>
  </si>
  <si>
    <t xml:space="preserve">TI.020.1.1 Cada vez que se complete la fase de diseño de un proyecto, el Líder Funcional del proyecto (Product Owner), el Líder de la Oficina de Valor y Sponsor, revisan y aprueban el Project Chárter. </t>
  </si>
  <si>
    <t>Project Chárter aprobado 
Se conserva en el repositorio de la Oficina de valor, organizado por proyecto
No requiere cargue en RUCE</t>
  </si>
  <si>
    <t>TI.010.1.2</t>
  </si>
  <si>
    <t>TI.010.1.2 Revisar y aprobar el plan estratégico Digital (Plan Integral Digital PID)</t>
  </si>
  <si>
    <t>TI.010.2.1.</t>
  </si>
  <si>
    <t>TI.010.2.1 Monitorear el Plan Estratégico Digital</t>
  </si>
  <si>
    <t>Construcción e implementación de las soluciones digitales</t>
  </si>
  <si>
    <t>TI.020.1</t>
  </si>
  <si>
    <t>TI.020.1 Implementar soluciones que incumplan los objetivos en términos de: alcance, tiempo y costos.</t>
  </si>
  <si>
    <t>TI.020.1.2</t>
  </si>
  <si>
    <t>TI.020.1.2 Revisar y aprobar el cierre de la fase de ejecución del proyecto</t>
  </si>
  <si>
    <t>TI.020.1.2 Cada vez que se finaliza un proyecto, los aprobadores definidos en el Project Chárter (documento de planeación), verifican los resultados obtenidos del proyecto y se genera el informe de cierre según lo definido en el Project Chárter. Dentro de este documento se incluye:
- Entregables del proyecto
- Resumen del cronograma y costos del proyecto, si aplica
Si se identifican entregables pendientes no se da el cierre del proyecto. Si se generan compromisos futuros quedan acordados en el acta de cierre y se crean como solicitudes a nivel de soporte de la solución.</t>
  </si>
  <si>
    <t>TI.020.1.3</t>
  </si>
  <si>
    <t>TI.020.1.3 Monitorear el avance de los proyectos Digitales</t>
  </si>
  <si>
    <t>TI.020.1.3 Con la frecuencia establecida en el Project Chárter según cada proyecto, el Líder del proyecto y el equipo asignado se reúnen para revisar el avance del proyecto en términos del cumplimiento del plan de trabajo.
De lo revisado se registran los compromisos que se adquieran en la reunión y se registra el seguimiento y/o cumplimiento de los compromisos adquiridos en la reunión anterior.</t>
  </si>
  <si>
    <t>Entrega y gestión de servicios y soporte digital</t>
  </si>
  <si>
    <t>TI.020.2</t>
  </si>
  <si>
    <t xml:space="preserve">TI.020.2 Interrupciones en la prestación de servicios tecnológicos y/o errores en la implementación de cambios </t>
  </si>
  <si>
    <t>TI.020.2.1</t>
  </si>
  <si>
    <t>TI.020.2.1 Verificar las actividades de control de cambios</t>
  </si>
  <si>
    <t>TI.030.1</t>
  </si>
  <si>
    <t>TI.030.1 Indisponibilidad de los servicios Digitales.</t>
  </si>
  <si>
    <t>TI.030.1.1</t>
  </si>
  <si>
    <t>TI.030.1.1 Verificar el cumplimiento de los servicios contratados</t>
  </si>
  <si>
    <t>TI.030.1.1 Verificar el cumplimiento de los acuerdos de servicio prestados por los proveedores, teniendo en cuenta, según el servicio contratado:
- Ejecución de copias de respaldo con la frecuencia establecida en los sistemas bajo alcance SOX
- Tiempos de atención de servicios
- Para SOLMAN, GRC y BMC (MATI) verificación de cambio de versión
- Para SAP ERP, verificar las aperturas de mandante productivo y ejecución de tareas programadas priorizadas
Si se identifican incumplimientos se registra en el acta de reunión mensual junto con los planes de acción que correspondan.</t>
  </si>
  <si>
    <t>TI.030.1.6</t>
  </si>
  <si>
    <t>TI.030.1.6 Realizar pruebas al plan de recuperación de desastres DRP</t>
  </si>
  <si>
    <t>TI.030.1.6 Realizar pruebas al plan de recuperación de desastres DRP para los sistemas SAP ERP y ENRUTA e infraestructura crítica, los resultados de estas pruebas se documentan en el informe el cual incluye el plan ejecutado, resultados, lecciones aprendidas y planes de acción, si aplican.</t>
  </si>
  <si>
    <t>TI.030.1.7 Revisar los usuarios con acceso a las carpetas que contiene los archivos de los robots de alcance SOX</t>
  </si>
  <si>
    <t>TI.030.1.7 Revisar los usuarios con acceso a las carpetas que contiene los archivos de configuración y logs de ejecución de los robots de alcance SOX, teniendo en cuenta la necesidad de acceso y las funciones que realiza el usuario.
Si se identifican usuarios que no requieren el acceso se solicita el retiro del usuario en la carpeta del robot.
Nota: Los permisos de acceso de los dueños de los robots o product owner son verificados respecto al listado de robots.</t>
  </si>
  <si>
    <t>TI.030.2</t>
  </si>
  <si>
    <t>TI.030.2 Pérdida de confidencialidad, integridad y/o disponibilidad de la información.</t>
  </si>
  <si>
    <t>TI.030.2.2 Bloquear cuentas de usuario por inactividad</t>
  </si>
  <si>
    <t>Parámetros de bloqueo por inactividad configurados en cada aplicación</t>
  </si>
  <si>
    <t>TI.030.2.3 Inactivar cuentas de usuario por vigencia</t>
  </si>
  <si>
    <t>TI.030.2.3 Las aplicaciones bajo alcance SOX bloquean/inactivan automáticamente las cuentas de usuario por vigencia, de acuerdo con la fecha de vigencia establecida en el formato de solicitud de creación de usuarios y registrada en el sistema por el área Digital.</t>
  </si>
  <si>
    <t>Parámetros de vigencia configurados en la aplicación y campo obligatorio.</t>
  </si>
  <si>
    <t>TI.030.2.4 Inactivar las cuentas de usuario en las aplicaciones bajo alcance SOX para los empleados retirados de Cenit</t>
  </si>
  <si>
    <t>TI.030.2.5</t>
  </si>
  <si>
    <t>TI.030.2.5 Inactivar las cuentas de usuario en las aplicaciones bajo alcance SOX, hasta dos días hábiles después de la notificación, cada vez que Ecopetrol o los Administradores de Contrato (según sea el caso), notifiquen el retiro al personal del área Digital.
Si la notificación y/o inactivación es inoportuna, se verifica que el usuario no haya presentado ingresos posteriores a la fecha de retiro, en caso de identificar accesos se escala la situación al jefe inmediato o líder funcional.</t>
  </si>
  <si>
    <t>TI.030.2.14 Pruebas de restauración de copias de respaldo</t>
  </si>
  <si>
    <t>TI.030.2.14 Realizar una prueba de restauración de copias de respaldo para ENRUTA. 
En caso de presentarse fallas en el proceso de restauración, implementar las remediaciones correspondientes.</t>
  </si>
  <si>
    <t>TI.030.2.15 Monitorear tareas programadas e integraciones</t>
  </si>
  <si>
    <t>Gestión de la falla en la herramienta de mesa de ayuda.</t>
  </si>
  <si>
    <t>TI.030.2.16 Monitorear para SAP la ejecución de procesos de fondo con prioridad alta</t>
  </si>
  <si>
    <t>TI.030.2.16 Monitorear para SAP ERP y SAP Payroll la ejecución de procesos de fondo con prioridad alta, según lo programado. En el caso de falla (estado cancelado) de algún proceso programado se genera una notificación al área Digital con el diagnóstico y las acciones para su corrección, si aplica.</t>
  </si>
  <si>
    <t>TI.030.3</t>
  </si>
  <si>
    <t xml:space="preserve">TI.030.3 Incumplimiento de las normas relacionadas con derechos de autor en materia de software. </t>
  </si>
  <si>
    <t>TI.030.3.1 Restricción de instalación de software</t>
  </si>
  <si>
    <t>TI.030.3.1 El directorio activo (Active Directory) restringe automáticamente la instalación de aplicaciones a usuarios finales.</t>
  </si>
  <si>
    <t>Configuración de la política de instalación en el directorio activo</t>
  </si>
  <si>
    <t>TI.030.3.2</t>
  </si>
  <si>
    <t>TI.030.3.2 Revisión de software no Microsoft licenciado</t>
  </si>
  <si>
    <t>IPE del reporte de la relación de licencias adquiridas versus instaladas que incluya los soportes asociados a la validación realizada</t>
  </si>
  <si>
    <t>TO.030.1</t>
  </si>
  <si>
    <t>TO.030.1 Indisponibilidad/caída de los servicios de tecnología de la Operación</t>
  </si>
  <si>
    <t>TO.030.1.1 Validar que el proveedor realizó copias de respaldo del sistema de control verificando que en el “formato de registro de backups e imágenes en BPCS de CENIT” como parte del servicio de mantenimiento se haya registrado la ejecución de la copia de respaldo, ubicación y tamaño en la ejecución de mantenimientos preventivos.
En caso de identificar inconsistencias, escalar al proveedor para que se realice la copia de respaldo.</t>
  </si>
  <si>
    <t>TO.030.1.2</t>
  </si>
  <si>
    <t>TO.030.1.2 Verificar la ejecución exitosa del servicio de mantenimiento</t>
  </si>
  <si>
    <t>TO.030.1.3</t>
  </si>
  <si>
    <t>TO.030.1.3 Asegurar los gabinetes de los sistemas de control con precintos codificados</t>
  </si>
  <si>
    <t>TO.030.1.4</t>
  </si>
  <si>
    <t>TO.030.1.4 Revisión de capacidades de los sistemas de control</t>
  </si>
  <si>
    <t>TO.030.1.4 Revisión de capacidades de la infraestructura que soporta los Sistemas de Control de las estaciones (controladores y servidores).
Si se identifican desviaciones sobre los umbrales de capacidad aceptados, se programa el mantenimiento basado en condición a través de una solicitud al contratista que corresponda.
Como evidencia se conserva en SharePoint - Mantenimiento BPCS el formato de registro de capacidad DIG-FR-137 para cada estación junto con la solicitud de mantenimiento bajo condición y reporte de ejecución de la actividad, si aplica.
Nota: Si en una estación se está ejecutando un proyecto de actualización del sistema de control, no se realiza esta revisión de capacidades.</t>
  </si>
  <si>
    <t>Gestión seguridad de la información</t>
  </si>
  <si>
    <t>TI.040.1 Ataques informáticos por parte de empleados, terceros y/o atacantes externos</t>
  </si>
  <si>
    <t>TI.040.1 Ataques informáticos por parte de empleados, terceros y/o atacantes externos
Causas:
1.	Comportamientos inseguros en el tratamiento de información crítica operativa (empleados o contratistas)
2.	Desconocimiento sobre la temática de ciberseguridad
3.	Inoportunidad en la identificación y gestión de las vulnerabilidades de tecnología de información y/o en la tecnología de operación
4.	Acciones deliberadas de empleados, exempleados y/o terceros en contra de la compañía (tecnología de información y tecnología de operación)
5.	Falla en los mecanismos que puedan identificar situaciones que afecten la información o infraestructura crítica
6.	Dispositivos no autorizados conectados a los sistemas e infraestructura de TI/TO
7.	Acceso no autorizado de la información de la empresa
Consecuencias: 
- Posible uso indebido de información
- Exposición de vulnerabilidades
- Robo de información y generación de información fraudulenta.</t>
  </si>
  <si>
    <t>TI.040.1.1 Revisar el reporte de métricas enviado por el tercero que administra el SOC (Security Operation Center)</t>
  </si>
  <si>
    <t>TI.040.2 Incidentes de seguridad de información que exponen datos de la compañía de forma no autorizada</t>
  </si>
  <si>
    <t>Caso/ticket documentado en la herramienta de gestión de mesa de ayuda 
Formato de Incidentes de Seguridad de la Información.</t>
  </si>
  <si>
    <t xml:space="preserve">TI.040.2.2 Realizar simulacro de ciber incidentes </t>
  </si>
  <si>
    <t>TI.040.2.3 Seguimiento a la eficiencia de las actividades de concientización en Seguridad de la Información</t>
  </si>
  <si>
    <t>TI.040.2.3 Seguimiento a la eficiencia de las actividades de concientización en Seguridad de la Información, a través de pruebas de ingeniería social. Los resultados de estas pruebas se socializan en la reunión sistemática de Vicepresidencia, y con base en estos se establecerán los planes de acción requeridos para fortalecer la cultura en términos de Seguridad de la Información.</t>
  </si>
  <si>
    <t>TI.040.3</t>
  </si>
  <si>
    <t>TI.040.3 Afectación de los procesos productivos de la compañía/salidas de operación de la tecnología que soporta dichos procesos</t>
  </si>
  <si>
    <t>TI.040.3.1 Revisar los resultados de pruebas de seguridad para los sistemas de información</t>
  </si>
  <si>
    <t>TI.040.3.1 Revisar los resultados de pruebas de seguridad para los sistemas de información de alcance SOX.
Si se identifican vulnerabilidades, se deberá definir las acciones correctivas para las vulnerabilidades catalogadas como críticas y altas. Así mismo, debe realizarse seguimiento al plan de acción para el cierre de las brechas identificadas y una nueva prueba de verificación del plan de remediación.
Nota: las pruebas de verificación (retest) se realizan una vez completado el plan de remediación, esta verificación puede darse en el periodo siguiente según el plan.</t>
  </si>
  <si>
    <t>TI.040.3.2 Revisar el informe de gestión del servicio de monitoreo a la tecnología de la operación</t>
  </si>
  <si>
    <t>TI.040.3.2 Revisar el informe de gestión del servicio de monitoreo a infraestructura de TO, donde se analizan los siguientes asuntos:
a. Cifras de las métricas del monitoreo
b. Análisis de eventos y alertas prioritarias, analizadas y escaladas 
c. Analítica de comportamientos e investigaciones realizadas
d. Casos documentados de eventos alertados con el detalle de ANS de la atención
e. Conclusiones y recomendaciones técnicas y gerenciales
En caso de identificar desviaciones y/o su análisis no es suficiente, se deben tomar las acciones para remediación/gestión con el proveedor.</t>
  </si>
  <si>
    <t xml:space="preserve">TI.040.3.3 Verificar el cumplimiento de los parámetros de seguridad </t>
  </si>
  <si>
    <t>TI.040.3.3 Verificar el cumplimiento de los parámetros de seguridad de las aplicaciones de alcance SOX y su infraestructura (Sistema Operativo y Bases de datos) de acuerdo con lo establecido en las guías de configuración de seguridad. 
Si se identifica el incumplimiento de un parámetro, se debe establecer el plan de acción para su remediación y/o actualizar la guía con la excepción técnica aplicable.</t>
  </si>
  <si>
    <t>TI.040.3.4 Revisión periódica de usuarios privilegiados</t>
  </si>
  <si>
    <t>TI.040.3.4 Revisar que los usuarios con privilegios de administración en los sistemas de información con alcance SOX (aplicación, bases de datos y sistema operativo), cumplan con lo establecido en la guía de seguridad de cada sistema.
En caso de encontrar usuarios privilegiados que no correspondan, se debe establecer el plan de acción para su remediación y realizar análisis de no materialización de riesgo.</t>
  </si>
  <si>
    <t xml:space="preserve">TI.040.3.5 Revisión de la gestión de riesgos de ciberseguridad que son contratados como servicio. </t>
  </si>
  <si>
    <t>TI.040.4 Indisponibilidad de nuevas plataformas tecnológicas corporativas o industriales que soportan operaciones</t>
  </si>
  <si>
    <t>TI.040.4 Indisponibilidad de nuevas plataformas tecnológicas corporativas o industriales que soportan operaciones.
Causas:
3.	Inoportunidad en la identificación y gestión de las vulnerabilidades de tecnología de información y/o en la tecnología de operación
4.	Acciones deliberadas de empleados, exempleados y/o terceros en contra de la compañía (tecnología de información y tecnología de operación)
5.	Falla en los mecanismos que puedan identificar situaciones que afecten la información o infraestructura crítica
6.	Dispositivos no autorizados conectados a los sistemas e infraestructura de TI/TO
7.	Acceso no autorizado a la información de la empresa
8. Obsolescencia tecnológica y/o carencia de estándares en la plataforma tecnológica utilizada
Consecuencias: 
- Posible uso indebido de información
- Exposición de vulnerabilidades
- Robo de información y generación de información fraudulenta.</t>
  </si>
  <si>
    <t>TI.040.4.1 Realizar el análisis de riesgos de ciberseguridad a proyectos/iniciativas</t>
  </si>
  <si>
    <t>1. Matriz para taller de riesgos de Ciberseguridad diligenciada (DIG-FR-172). 
2. Informe: Pruebas de Ciberseguridad.
Se conserva en el repositorio de Gestión de proyectos. No requiere cargue en RUCE</t>
  </si>
  <si>
    <t>TI.040.5 Pérdidas de integridad, disponibilidad y/o confidencialidad de la información</t>
  </si>
  <si>
    <t>TI.040.5 Pérdidas de integridad, disponibilidad y/o confidencialidad de la información.
Causa:
Inexistencia o incumplimiento de un marco de seguridad de la información 
Consecuencias: 
- Posible uso indebido de información
- Exposición de vulnerabilidades
- Robo de información y generación de información fraudulenta.</t>
  </si>
  <si>
    <t>TI.040.5.1 Revisar el Manual Integral de Seguridad de la Información</t>
  </si>
  <si>
    <t xml:space="preserve">TI.040.7 Posibilidad de recibir o solicitar dádivas o beneficios para facilitar a un tercero información técnica privilegiada de las soluciones e infraestructura tecnológica de la organización para que genere un Ciberataque. </t>
  </si>
  <si>
    <t>TI.040.7 Posibilidad de recibir o solicitar dádivas o beneficios para facilitar a un tercero información técnica privilegiada de las soluciones e infraestructura tecnológica de la organización para que genere un Ciberataque. 
Causa:
1. Inexistencia o incumplimiento de un marco de seguridad de la información 
2. Acciones deliberadas de empleados, exempleados y/o terceros en contra de la compañía (tecnología de información y tecnología de operación)
3. Falla en los mecanismos que puedan identificar situaciones que afecten la información o infraestructura crítica
4. Dispositivos no autorizados conectados a los sistemas e infraestructura de TI/TO
5. Acceso no autorizado a la información de la empresa
6. Obsolescencia tecnológica y/o carencia de estándares en la plataforma tecnológica utilizada
Consecuencias: 
- Robo y secuestro de la información e impacto a la reputación de la compañía.</t>
  </si>
  <si>
    <t>TI.040.6 Incumplimiento de la ley de protección de datos personales y sus decretos reglamentarios</t>
  </si>
  <si>
    <t>TI.040.6 Incumplimiento de la ley de protección de datos personales y sus decretos reglamentarios
Causas:
1. Incumplimiento o desactualización de políticas, lineamientos y procedimientos para dar cumplimiento a la legislación vigente para la protección de Datos Personales 
2. Tratamiento de datos personales sin autorización del titular o sin autorización legal, para fines diferentes a los autorizados o por un tiempo mayor al necesario
3. Acceso no autorizado a Datos Personales
4. Ausencia de Cláusulas contractuales para la protección de los Datos personales
5. Incumplimiento de los términos legales de atención previstos para atender el ejercicio de derechos de los titulares de la información
6. Incumplimientos de reporte a la SIC
7. Falta de capacitaciones o sensibilización dentro de la empresa
Consecuencias: Sanciones y afectación a la reputación</t>
  </si>
  <si>
    <t>TI.040.6.1 Revisar el reporte de reclamos presentados por los titulares de los datos</t>
  </si>
  <si>
    <t>TI.040.6.1 Revisar, en el reporte de PQRs de la compañía, si se presentaron reclamos presentados por los titulares de los datos de acuerdo con lo definido en la ley 1581 de 2012, en caso de no presentarse reclamos en el periodo se conserva la consulta realizada al responsable de "participación ciudadana".</t>
  </si>
  <si>
    <t>TI.040.6.2 Realizar la actualización del inventario de bases de datos</t>
  </si>
  <si>
    <t xml:space="preserve">1. Solicitud de actualización de bases de datos por cada área que los trata. 
2. Registro de la actualización y/o depuración de la información de las bases de datos registradas ante la SIC e Identificación de posibles nuevas bases de datos con información de tipo personal a cargo de cada área.
3. Confirmación del registro ante la SIC donde aplique.
</t>
  </si>
  <si>
    <t>TI.040.6.3 Validar la existencia de la cláusula de protección de datos personales en los contratos</t>
  </si>
  <si>
    <t>TI.040.6.3 Validar la existencia de la cláusula de protección de datos personales en los contratos de los encargados de los datos donde aplique y que hayan sido reportados por las áreas, de acuerdo con una muestra representativa. 
En caso de identificar contratos que no cuenten con la cláusula requerida se escala el asunto al área correspondiente para su gestión.</t>
  </si>
  <si>
    <t>CT.TI.040.6.4 Validar la existencia de autorizaciones para el tratamiento de datos personales.</t>
  </si>
  <si>
    <t xml:space="preserve">TI.041.1.1 Validar estandarización de los activos de conocimiento a normalizar (nuevos o actualizaciones) </t>
  </si>
  <si>
    <t>TI.041.1.1 Validar estandarización de los activos de conocimiento a normalizar (nuevos o actualizaciones) revisando que cumplan con el uso del formato/plantilla vigente (incluye que estén todos los ítems diligenciados).
Una vez el activo de conocimiento cumpla con lo establecido se emite el flujo de aprobación a quienes corresponda, a través de DocuSign. En caso de la no disponibilidad de DocuSign el flujo de aprobación será emitido por correo electrónico desde el buzón actec@cenit-transporte.com. 
Solo después de completado el flujo de aprobación, se publica el activo de conocimiento.</t>
  </si>
  <si>
    <t>Soporte de la aprobación dada al activo de conocimiento:
- Certificado de finalización, por sobre enviado, generado desde la herramienta DocuSign.
- Cuando es por correo electrónico se conserva la cadena de correos respectivos en el buzón actec@cenit-transporte.com
No requiere cargue en RUCE</t>
  </si>
  <si>
    <t>Monitoreo y control digital</t>
  </si>
  <si>
    <t>TI.060.1</t>
  </si>
  <si>
    <t xml:space="preserve">TI.060.1 Desviaciones o fallas de control no identificadas que impacten el sistema de control interno
</t>
  </si>
  <si>
    <t>TI.020.2.2</t>
  </si>
  <si>
    <t>TI.020.2.2 Verificar la segregación de funciones entre los ambientes productivos y no productivos</t>
  </si>
  <si>
    <t>TI.020.2.2 Verificar la adecuada segregación de funciones en los ambientes productivos y no productivos, a nivel de aplicación, base de datos y sistema operativo, para los sistemas de alcance SOX mediante la revisión de los accesos asegurando que los desarrolladores no tengan acceso o sin permisos de desarrollo a los ambientes productivos.
Si se identifican desviaciones en los accesos, definir e implementar el plan de acción producto de la revisión.</t>
  </si>
  <si>
    <t>Líder Senior Digital</t>
  </si>
  <si>
    <t>TI.030.1.2</t>
  </si>
  <si>
    <t xml:space="preserve">TI.030.1.2 Revisión del funcionamiento de los ITGCs para los sistemas de información que impactan SOX que son contratados como servicio. </t>
  </si>
  <si>
    <t>TI.030.1.2 Revisar el documento con los resultados de la evaluación del funcionamiento de los controles generales de TI para los sistemas de Información con impacto SOX que son contratados como servicio. 
En caso de existir observaciones se evalúa el impacto para Cenit y se realiza seguimiento al plan de acción definido por el proveedor del sistema de información o servicio.</t>
  </si>
  <si>
    <t>TI.030.2.6</t>
  </si>
  <si>
    <t>TI.030.2.6 Verificar la inactivación oportuna de cuentas de usuarios retirados</t>
  </si>
  <si>
    <t>Excelencia Empresarial</t>
  </si>
  <si>
    <t>Vicepresidencia Talento Humano</t>
  </si>
  <si>
    <t>Gerencia de Comunicaciones</t>
  </si>
  <si>
    <t>EEM.040.1 Resistencia al cambio en la implementación de iniciativas estratégicas</t>
  </si>
  <si>
    <t>EEM.040.1 Resistencia al cambio en la implementación de iniciativas estratégicas
Causas:
- Predisposición psicológica de lo empleados
- Fallas en el diagnóstico de los requerimientos e iniciativas
- Cambios en la estrategia corporativa y del grupo empresarial
Consecuencias: 
- Sobrecostos y pérdidas económicas
- Proyectos suspendidos, abandonados o con retrasos
- Disminución de productividad</t>
  </si>
  <si>
    <t>EEM.040.2</t>
  </si>
  <si>
    <t>EEM.040.2 Revisar y aprobar el plan estratégico de cambio y la estrategia de intervención, validando que cumple con los requerimientos, así como la alineación a la estrategia corporativa y de talento humano</t>
  </si>
  <si>
    <t>Gerencia de Planeación Organizacional</t>
  </si>
  <si>
    <t>EEM.030.1 Pérdida o fugas del conocimiento clave de la Organización</t>
  </si>
  <si>
    <t>ELC.EC.04.2</t>
  </si>
  <si>
    <t>ELC.EC.03.1</t>
  </si>
  <si>
    <t>Finanzas</t>
  </si>
  <si>
    <t>Vicepresidencia Finanzas, Estrategia y Nuevos Negocios</t>
  </si>
  <si>
    <t>Gerencia de Operaciones Financieras</t>
  </si>
  <si>
    <t>PDN.030.3 Incumplimiento al plan de ingresos de la Compañía</t>
  </si>
  <si>
    <t>PDN.030.3.1 Monitorear el cumplimiento del plan de ingresos de la Compañía</t>
  </si>
  <si>
    <t>Operaciones de tesorería</t>
  </si>
  <si>
    <t>GF.020.4</t>
  </si>
  <si>
    <t>GF.20.4 Incumplimiento en el pago de obligaciones de CENIT (proveedores, empleados y demás obligaciones) o realizar pagos con errores o inconsistencias.
causas
- Falta de liquidez
- Inadecuada planeación y programación de pagos
- Errores al momento de realizar el pago.
Consecuencias
Pago de intereses por mora y afectación reputacional.</t>
  </si>
  <si>
    <t>GF.20.4.2 Revisar las cuentas por pagar por vencer según el reporte generado del Sistema SAP.</t>
  </si>
  <si>
    <t xml:space="preserve">Programación de pagos de proveedores, remitida al Jefe de Tesorería, anexando reporte de cuentas por pagar.
IPE: Del reporte de cuentas por pagar </t>
  </si>
  <si>
    <t>GF.020.4.1</t>
  </si>
  <si>
    <t>GF.030.9</t>
  </si>
  <si>
    <t>GF.030.8.2</t>
  </si>
  <si>
    <t>GF.030.8.1</t>
  </si>
  <si>
    <t>GF.030.8</t>
  </si>
  <si>
    <t>GF.030.8 Incumplimiento a los requisitos legales de las facturas recibidas establecidos en el Estatuto Tributario o procedimientos de la Compañía</t>
  </si>
  <si>
    <t>GF.030.7</t>
  </si>
  <si>
    <t>GF.030.7 Registrar cuentas por pagar de proveedores de manera inoportuna, con errores o inconsistencias.</t>
  </si>
  <si>
    <t>GF.030.7.1 Restringir a través de la configuración del sistema SAP el registro de una factura si no tiene una entrada de servicio aprobada o entrada de mercancía</t>
  </si>
  <si>
    <t>Mensaje de error del sistema SAP en el momento que se intenta causar una factura sin una entrada.
Mensaje de error en el sistema SAP en el momento que se intenta causar una factura con un valor y/o cantidad superior a la entrada de servicio
Mensaje de Aviso del sistema SAP indicando la existencia de un anticipo girado al proveedor 
Mensaje de aviso del sistema SAP si el campo "referencia" está duplicado,
Ubicación: Configuración del Sistema SAP:</t>
  </si>
  <si>
    <t>GF.030.7.2</t>
  </si>
  <si>
    <t>GF.030.7.4 Realizar monitoreo de la antigüedad y razonabilidad de las partidas abiertas de la cuenta EMRF</t>
  </si>
  <si>
    <t xml:space="preserve">GF.030.7.4 Realizar monitoreo de la antigüedad y razonabilidad de las partidas abiertas de la cuenta EMRF (mayor a 60 días) mediante una sesión de trabajo con los administradores de contrato y equipo financiero con el fin de identificar alertas, planes de acción, ajustes y su respectivo seguimiento.
</t>
  </si>
  <si>
    <t>GF.030.7.6</t>
  </si>
  <si>
    <t>GF.030.7.6 Realizar la conciliación entre el cuadro control de radicación de facturas electrónicas y físicas vs. las facturas cargadas en el sistema SAP</t>
  </si>
  <si>
    <t>GF.030.7.7</t>
  </si>
  <si>
    <t>GF.030.7.7 Verificar que todas las facturas cargadas en SAP en la transacción COCKPIT queden contabilizadas en el periodo correspondiente</t>
  </si>
  <si>
    <t>GF.030.7.7 Verificar que todas las facturas cargadas en SAP en la transacción COCKPIT queden contabilizadas en el periodo correspondiente, revisando previo al cierre del módulo el reporte de la transacción y los registros contables, en caso de detectar el no registro de una factura se procede a identificar las causas y con base en ello tomar las acciones según corresponda
Las excepciones son reportadas al administrador del contrato o responsable y al área contable para su gestión.</t>
  </si>
  <si>
    <t>GF.030.6</t>
  </si>
  <si>
    <t xml:space="preserve">GF.030.6 Contabilizar incorrectamente y/o inoportunamente en las cuentas contables y/o centros de costo el resultado del proceso de depreciación o amortización.
</t>
  </si>
  <si>
    <t>GF.030.6.1 Controles automáticos del Sistema SAP para la Depreciación.</t>
  </si>
  <si>
    <t>GF.030.6.1 El sistema SAP controla automáticamente los siguientes aspectos relacionado con la depreciación de los activos:
1.     Realiza el cálculo automático de la depreciación del mes.
2.     No genera valores a contabilizar por depreciación dos veces para un mismo mes.
3.     Restringe la contabilización de la depreciación de un mes posterior sin que se haya registrado la depreciación del mes anterior.
4.     Evita que un activo deprecie mas allá de su valor de adquisición (una vez que haya llegado cero).
5.     Impide hacer el cierre anual de activos fijos si no se han contabilizado todas las depreciaciones del año.
6. Impide crear activos fijos sin asociar una cuenta contable para su depreciación.</t>
  </si>
  <si>
    <t>GF.30.6.5 Revisar y aprobar el cálculo de la depreciación del deterioro de los activos.</t>
  </si>
  <si>
    <t>Acta de Reunión de Revisión y aprobación del cálculo de la provisión de abandono.
Ubicación: 
Acta en RUCE</t>
  </si>
  <si>
    <t>GF.030.5</t>
  </si>
  <si>
    <t>GF.030.5 Registrar capitalizaciones de los proyectos y mantenimientos mayores con errores o inconsistencias.</t>
  </si>
  <si>
    <t>GF.030.5 Registrar capitalizaciones de los proyectos y mantenimientos mayores en curso, con errores o inconsistencias.
Causas:
- Capitalización de activos no autorizados o sin los soportes correspondientes.
- Incorrecta asignación de costos en la capitalización de activos.
- Inoportunidad en el registro de Capitalización de los Proyectos y mantenimiento mayores.
- Desactualización, mala interpretación o incumplimiento de la normatividad y las políticas contables relacionadas con el reconocimiento de activos.
- Incorrecta identificación de gastos de los proyectos.
- Proyectos abiertos y/o ordenes de mantenimiento sin movimiento..
- Errores en la información suministrada por los proyectos para la creación y marcación de los activos fijos.
- Realizar estimaciones por los capitalizadores sin los soportes correspondientes. 
Consecuencias:
Sub o Sobre estimación de los activos que puede llegar a generar la no confiabilidad de la información presentada en los estados financieros de la compañía.</t>
  </si>
  <si>
    <t>GF.030.4.3</t>
  </si>
  <si>
    <t>GF.030.5.2 Verificar la razonabilidad de las cuentas de activos en construcción mediante la revisión de los proyectos.</t>
  </si>
  <si>
    <t>GF.030.5.3</t>
  </si>
  <si>
    <t>GF.030.5.3 Verificar la razonabilidad de las cuentas de activos en construcción mediante la revisión de los proyectos.</t>
  </si>
  <si>
    <t xml:space="preserve">1. Acta de reunión del análisis de antigüedad de proyectos. 
2. Reporte de saldos y movimientos validado con SAP, como evidencia esta el pantallazo de la notificación de que no se han encontrado partidas.
3. Correo electrónico enviado con la respuesta y justificaciones de proyectos sin movimiento superiores a tres meses. 
IPE: Listado de los proyectos con antigüedad mayor con saldos en la cuenta de construcciones en curso con la pantalla de SAP 
Ubicación: RUCE
</t>
  </si>
  <si>
    <t>GF.030.5.5 Revisión del adecuado cierre del modulo de activos fijos.</t>
  </si>
  <si>
    <t>GF.030.5.5 Revisar antes de la realización del cierre mensual que las actividades asociadas al módulo de activos fijos (registro de altas, bajas, traslados, capitalización, cierre de proyectos) y procesos automáticos (norma de liquidación) queden realizados dentro del periodo, a través de la validación del checklist de activos fijos.</t>
  </si>
  <si>
    <t xml:space="preserve">Check list de revisión con las actividades de cierre aprobadas por el Coordinador Contable con sus respectivos soportes. 
Ubicación: RUCE 
</t>
  </si>
  <si>
    <t>ELC.EC.02.1</t>
  </si>
  <si>
    <t>GF.030.5.6</t>
  </si>
  <si>
    <t>GF.030.5.7</t>
  </si>
  <si>
    <t>GF.030.5.7 Verificar la razonabilidad de las cuentas de activos en construcción mediante la revisión de los proyectos.</t>
  </si>
  <si>
    <t>GF.030.4</t>
  </si>
  <si>
    <t>GF.030.4 Valuación y registro errado de los Activos Fijos.</t>
  </si>
  <si>
    <t>GF.030.4 Valuación y registro errado de los Activos Fijos.
Causas:
- Inadecuada asociación de las clases de activo a las cuentas parametrizadas en el sistema SAP para el cálculo. 
- Errores en el registro de la información en SAP en el momento de la creación.
- Errores e inoportunidad en la actualización de las novedades (bajas, altas, traslados).
- Registrar novedades sin los soportes y aprobaciones correspondientes.
- Registrar activos sin contar con los soportes de la titularidad legal del mismo.
- Alta complejidad y manualidad en los cálculos realizados fuera del sistema.
- Fallas en la parametrización del sistema SAP.
- Perdida de activos.
Consecuencias:
Afectando la confiabilidad e integridad del auxiliar de activos fijos, así como inconsistencias en la presentación de los estados financieros de la compañía.</t>
  </si>
  <si>
    <t>GF.030.4.1 Verificar y revisar los datos maestros relacionados con altas, bajas y traslados tramitadas durante el periodo</t>
  </si>
  <si>
    <t>GF.030.4.2 Realizar el correcto registro contable de las bajas solicitadas por el operador o el área Técnica.</t>
  </si>
  <si>
    <t>Formato de novedades de Activos Fijos firmado según la guía de activos fijos.
IPE: Pantallazo del registro en SAP
Ubicación: Formato en RUCE 
Registro en SAP</t>
  </si>
  <si>
    <t>GF.030.3 Inoportunidad o ausencia de pago por parte de los deudores.</t>
  </si>
  <si>
    <t>GF.030.3.1</t>
  </si>
  <si>
    <t>CN.030.3.2</t>
  </si>
  <si>
    <t>GF.030.27</t>
  </si>
  <si>
    <t>GF.030.1.1 El sistema SAP cuenta con restricciones de duplicidad y aplicación de pagos en el módulo de cuentas por cobrar.</t>
  </si>
  <si>
    <t>GF.030.1.3</t>
  </si>
  <si>
    <t>Gestión tributaria</t>
  </si>
  <si>
    <t xml:space="preserve">GF.030.26 Incumplimiento a la normatividad contable (NIC 12 - Impuesto a las Ganancias - Renta).
</t>
  </si>
  <si>
    <t>GF.030.25</t>
  </si>
  <si>
    <t>1. Correo electrónico con la revisión de una muestra aleatoria de proveedores reportados en los medios magnéticos realizada por el Especialista / Profesional del área Tributaria y aprobado por el Jefe Tributario.
2. Calendario de medios magnéticos.
3. Formato o soporte electrónico de presentación a Ente de Control.
Si aplica,
Correo electrónico por parte del Jefe de Impuestos /Especialista / Profesional del área Tributaria con la solicitud de los ajustes.
1. Carta o correo electrónico de respuesta al ente de control con sus anexos con la firma del Jefe Tributario.
IPE: Archivos extraídos del sistema SAP con la información fuente (en los casos que aplique).</t>
  </si>
  <si>
    <t>GF.030.24</t>
  </si>
  <si>
    <t>GF.030.24.1</t>
  </si>
  <si>
    <t>GF.030.24.1 Revisar y Aprobar las declaraciones tributarias.</t>
  </si>
  <si>
    <t>1. Correo electrónico enviado por el Jefe / Especialista / Profesional del área Tributaria a Tesorería y Cuentas por Pagar con la relación de pagos de los impuestos y las fechas de vencimiento para su respectivo pago y con el formato para la contabilización y autorización de pago a Proveedores.
2. Soportes de pago enviados por el área de Tesorería.</t>
  </si>
  <si>
    <t xml:space="preserve">GF.030.23 Sobre y/o Subestimación en el cálculo de a provisión del impuesto diferido y provisión de renta
</t>
  </si>
  <si>
    <t>GF.030.23 Sobre y/o Subestimación en el cálculo de la provisión del impuesto diferido y provisión de renta
Causas:
* Información base para el cálculo del impuesto diferido y provisión de renta errada o inexacta 
* Manipulación indebida de la información base o en el cálculo del impuesto diferido y provisión de renta 
* Diferencias en la interpretación de la norma aplicable
Consecuencias
Revelaciones erróneas de los estados financieros y/o sobrestimación o subestimación de la utilidad a distribuir.</t>
  </si>
  <si>
    <t>GF.030.23.1 Revisar el cálculo del Impuesto diferido y verificación del registro en el sistema SAP</t>
  </si>
  <si>
    <t>GF.030.23.2: Revisar el cálculo del impuesto de Renta para su posterior registro en el sistema SAP</t>
  </si>
  <si>
    <t>Formato TI-FR-102, sección "Verificación de Controles" diligenciada y cargado en RUCE 
Archivo/Hoja electrónica asegurado, teniendo en cuenta:
a.	Cargado en el repositorio establecido
b.	Protegido con contraseña de acceso al archivo 
c.	Control de versiones de los cambios realizados 
d.	Celdas y/o columnas protegidas para evitar la modificación de la información contenida en la hoja</t>
  </si>
  <si>
    <t>Consolidación y aseguramiento de reportes financieros</t>
  </si>
  <si>
    <t>GF.030.22</t>
  </si>
  <si>
    <t>GF.030.22.1</t>
  </si>
  <si>
    <t>GF.030.22.2</t>
  </si>
  <si>
    <t>GF.030.22.2 Aprobar la razonabilidad de la información contenida en los estados financieros y sus respectivas notas para que éstas reflejen la situación económica de la Compañía de acuerdo a la información enviada por el Jefe de Consolidación y Reportes Financieros.
En caso de encontrar inconsistencias en la razonabilidad de la información contenida en los Estados Financieros, el Vicepresidente Finanzas, Estrategia y Nuevos Negocios o el Gerente de Operaciones Financieras envían correo electrónico al área de reportes solicitando ajustes o justificaciones.</t>
  </si>
  <si>
    <t>GF.030.21</t>
  </si>
  <si>
    <t>GF.030.16.4</t>
  </si>
  <si>
    <t>GF.030.21.6</t>
  </si>
  <si>
    <t>GF.030.21.5</t>
  </si>
  <si>
    <t>GF.030.21.4</t>
  </si>
  <si>
    <t>GF.030.21.4 Revisión y aprobación de los Estados Financieros por parte de la Asamblea General de Accionistas</t>
  </si>
  <si>
    <t>GF.030.21.2</t>
  </si>
  <si>
    <t>GF.030.20</t>
  </si>
  <si>
    <t xml:space="preserve">GF.030.20 Omisión o registro errado de las transacciones intercompany o partes relacionadas.
</t>
  </si>
  <si>
    <t>GF.030.20.1</t>
  </si>
  <si>
    <t>GF.030.20.2 Verificar la razonabilidad de las cifras reportadas en Hyperion a nivel Reciproca.</t>
  </si>
  <si>
    <t>GF.030.2</t>
  </si>
  <si>
    <t>GF.030.2 Crear cuentas por cobrar ficticias o duplicadas y condonaciones de deuda sin el cumplimiento de requisitos.</t>
  </si>
  <si>
    <t>GF.030.2 Crear cuentas por cobrar ficticias o duplicadas y realizar condonaciones de deuda sin el cumplimiento de requisitos:
Causas:
-Fallas en la definición o aplicación en la segregación de funciones
- Realizar castigos sin aprobación o documentación soporte. 
-Manipulación de información operativa y contable para beneficio propio o de terceros 
- Creación de clientes ficticios.
. Creación de cuentas duplicadas.
- Aplicar pagos recibidos a otros clientes.
Consecuencias:
Lo cual puede ocasionar vinculación en procesos legales, sanciones o distorsión en la información contable presentada en los Estados Financieros.</t>
  </si>
  <si>
    <t>GF.030.2.2</t>
  </si>
  <si>
    <t xml:space="preserve">GF.030.2.2 Revisar y aprobar la conciliación del valor total de la cartera comercial y no comercial. </t>
  </si>
  <si>
    <t xml:space="preserve">GF.030.19 Inexactitud y/o errores en el reconocimiento de las inversiones patrimoniales.
</t>
  </si>
  <si>
    <t>GF.030.18</t>
  </si>
  <si>
    <t>GF.030.18 Error en el calculo y registro de provisiones y estimados así como sobre o subestimación de las mismas.</t>
  </si>
  <si>
    <t xml:space="preserve">GF.030.18 Error en el Calculo y registro de provisiones y estimados así como sobre o subestimación de las mismas: 
Causas:
- Información entregada de manera errada por parte de las áreas responsables.
- Error en el cargue de estimados y/o provisiones en el sistema SAP.
- Inoportunidad o desactualización en la información que soporta las provisiones legales.
Consecuencias:
Generando afectación de la razonabilidad de los Estados Financieros individuales, toma decisiones equivocadas por parte de los usuarios de la información financiera y contable.
</t>
  </si>
  <si>
    <t>GF.30.18.1 Validar que las provisiones a registrar por concepto de litigios, cuenten con la totalidad de información requerida.</t>
  </si>
  <si>
    <t xml:space="preserve">GF.030.18.2 Verificar que el registro contable de los estimados de proyectos, costos o gastos hayan quedado contabilizados </t>
  </si>
  <si>
    <t>Gerencia de Entorno</t>
  </si>
  <si>
    <t>GF.030.18.6</t>
  </si>
  <si>
    <t>GF.030.18.5 Verificar las obligaciones pendientes relacionadas con activos inmobiliarios (servidumbres y compraventas) al cierre del proyecto.</t>
  </si>
  <si>
    <t>Vicepresidencia Legal y Secretaría General</t>
  </si>
  <si>
    <t xml:space="preserve">GF.030.18.7 Aprobar el cálculo y los registros de actualización que se recibe por parte del actuario </t>
  </si>
  <si>
    <t>GF.030.18.7 Aprobar el cálculo y los registros de actualización que se recibe por parte del actuario, para lo cual el equipo financiero revisa el informe del actuario y propone los registros contables a realizar los cuales serán aprobados por el gerente de operaciones financieras.</t>
  </si>
  <si>
    <t xml:space="preserve">Correo con la aprobación por parte de la Gerencia de Operaciones Financieras 
</t>
  </si>
  <si>
    <t>GF.030.18.8 Revisar y evaluar las hipótesis actuariales base para la actualización de las reservas.</t>
  </si>
  <si>
    <t xml:space="preserve">Acta de Taller y presentación realizada
</t>
  </si>
  <si>
    <t>GF.030.17</t>
  </si>
  <si>
    <t xml:space="preserve">GF.030.17 Registro incompleto o inexacto de las transacciones:
</t>
  </si>
  <si>
    <t>GF.30.17.1 Validar la TRM usada para operaciones tesorería y registros contables especiales.</t>
  </si>
  <si>
    <t>Mensaje de error arrojado por el sistema SAP y Parametrización del sistema.
Ubicación: Parametrización del Sistema.</t>
  </si>
  <si>
    <t xml:space="preserve"> 1. Formato "Registro Proveedor" firmado por el funcionario del área solicitante y los anexos.
Ubicación: CAD.</t>
  </si>
  <si>
    <t xml:space="preserve">GF.30.15.3 Revisión a las modificaciones del maestro de cuentas.
</t>
  </si>
  <si>
    <t>GF.30.17.4 Validar que los comprobantes manuales registrados en el sistema SAP se encuentren registrados y aprobados.</t>
  </si>
  <si>
    <t>GF.30.17.5 Revisar y aprobar los ajustes posteriores a los cierres contables por errores.</t>
  </si>
  <si>
    <t>Correo electrónico del Gerente de Operaciones Financieras al Jefe de Contabilidad con aprobación de apertura de periodo.
- Correo electrónico enviado por el Gerente de Operaciones Financieras al Jefe de Contabilidad con la verificación del ajuste realizado.
Si, el ajuste es por solicitud de un área diferente a Contabilidad:
- Correo electrónico con la explicación del ajuste.
-Una vez efectuado el ajuste se emite correo electrónico por parte del Jefe de Contabilidad la notificación cierre del periodo posterior al ajustes a las áreas involucradas.
Si aplica,
- Correo electrónico enviado por el Gerente de Operaciones Financieras al Jefe de Contabilidad con las diferencias a justificar o remediar.
IPE:
Pantalla de SAP con el ajuste.</t>
  </si>
  <si>
    <t xml:space="preserve">GF.30.17.6 Validar y aprobar la integración de la información financiera de cada una de las sociedades de mandato (MCE1) a la sociedad corporativa correspondiente, mediante la revisión de los saldos del Estado Financiero de cada sociedad SAP.
</t>
  </si>
  <si>
    <t>GF.30.17.8</t>
  </si>
  <si>
    <t>GF.30.17.8 Revisar y aprobar el cargue de los saldos del balance de prueba al cierre de diciembre que sean recibidos en el Balance de CENIT desde la compañía Oleoducto Bicentenario mediante la verificación del cargues de saldos a través del módulo FI.</t>
  </si>
  <si>
    <t>GF.030.16</t>
  </si>
  <si>
    <t>GF.030.16.2</t>
  </si>
  <si>
    <t>GF.030.16.3 Revisar y aprobar las conciliaciones mensuales del balance.</t>
  </si>
  <si>
    <t>GF.030.16.3 Revisar y aprobar conciliaciones mensuales del balance de acuerdo a la información enviada por el Outsourcing y/o el área contable validando el cruce de los saldos vs los extractos y la información de las cuentas de SAP para bancos y los saldos según módulos vs la información registrada.
Todas las partidas conciliatorias se identifican posterior al cierre contable, se investigan y aclaran oportunamente, y de ser necesario se realizan los registros contables correspondientes. Para las partidas conciliatorias del mes con antigüedad mayor a 30 días se investigan y se determinan planes de acción para su depuración con las Áreas responsables.
Nota: se incluye la conciliación del módulo AM (Activos fijos e intangibles) vs balance fiscal y la conciliación de ingresos operacionales del módulo SD vs módulo GL.</t>
  </si>
  <si>
    <t>GF.030.15 Inconsistencias u errores en la aplicación de políticas contables</t>
  </si>
  <si>
    <t>GF.030.15.3 Validar la existencia y clasificación de un arrendamiento.</t>
  </si>
  <si>
    <t xml:space="preserve"> - Formulario diligenciado en SAP por los compradores del proceso de abastecimiento. 
En SAP</t>
  </si>
  <si>
    <t>GF.030.15.4 Revisar y Aprobar las tasas a emplear en los cálculos de los pasivos asociados a los contratos de arrendamiento.</t>
  </si>
  <si>
    <t>GF.030.15.4 Revisar y aprobar las tasas a emplear en los cálculos de los pasivos asociados a los contratos de arrendamiento mediante la revisión de las fuentes de información y la validación de los resultados obtenidos. En los casos en los que hayan cambios en las tasas empleadas, la Jefatura de Tesorería solicitará aprobación de las nuevas tasas a la Gerencia de Operaciones Financieras para posterior envío a la Coordinación Contable</t>
  </si>
  <si>
    <t>GF.030.15.5 Verificar y aprobar la medición de un nuevo arrendamiento o modificación a un arrendamiento por derecho de uso.</t>
  </si>
  <si>
    <t xml:space="preserve">a) Email de la Coordinación Contable con los soportes de los registros contables efectuados.
 b) Email de la Jefatura de Contabilidad con la aprobación respectiva.
IPE: Pantallazo de la información extractada de SAP de los valores registrados.
</t>
  </si>
  <si>
    <t xml:space="preserve">GF.030.14 Valuación errada o incompleta de los cálculos y registro de Desmantelamiento o desincorporación de los activos.
</t>
  </si>
  <si>
    <t>GF.030.13.2</t>
  </si>
  <si>
    <t>GF.030.13.2 Validar la integridad y exactitud del cálculo técnico de costos de abandono, mediante la ejecución de las verificaciones previstas en la "Lista de chequeo de aspectos críticos de la estimación de costos de abandono" incluyendo entre otros:
1. Identificación de la información de precios y cantidades a ser utilizadas para el cálculo técnico base para la provisión según la realidad operativa de cada sistema, previa inclusión de estas en SICO.
2. Revisión que los estimados de costos producidos en SICO, incluyen los precios y cantidades identificadas previamente y que los cálculos efectuados del precio por cantidad (PxQ) y sumas sean correctos.</t>
  </si>
  <si>
    <t>GF.030.14.1</t>
  </si>
  <si>
    <t>GF.030.14.7 Revisar y aprobar el registro contable de la provisión de abandono en los estados financieros.</t>
  </si>
  <si>
    <t>GF.030.13</t>
  </si>
  <si>
    <t>GF.030.13 Información incompleta o con errores de la infraestructura para el cálculo del Costo de Desmantelamiento o desincorporación de los Activos.</t>
  </si>
  <si>
    <t>GF.030.13 Información incompleta o con errores de la infraestructura para el cálculo del Costo de Desmantelamiento o desincorporación de los Activos.
Causas:
- Falta de claridad de las especificaciones de los requerimientos de información.
- Desconocimiento de la Infraestructura nueva o a desincorporar para el cálculo de los costos.
- Información entregada por las áreas de manera inoportuna y/o desactualizada.
- Definición incorrecta en la conversión de infraestructura a cantidades.
- Errores en la digitación de la información.
Consecuencias:
Errores en el registro de la provisión contable asociada y en la información fuente para la estimación de tarifas</t>
  </si>
  <si>
    <t>GF.030.13.1</t>
  </si>
  <si>
    <t>GF.030.12</t>
  </si>
  <si>
    <t xml:space="preserve">GF.030.12 Registro errado de la pérdida/ recuperación por deterioro de activos fijos.
</t>
  </si>
  <si>
    <t>GF.030.12.1</t>
  </si>
  <si>
    <t>GF.030.12.1 Revisar la razonabilidad y aprobar el cálculo cuantitativo del deterioro de los activos</t>
  </si>
  <si>
    <t>GF.030.12.2 Revisar y aprobar del registro contable de deterioro en los estados financieros.</t>
  </si>
  <si>
    <t>GF.030.11 Inconsistencias o errores en la aplicación de la NIC 36</t>
  </si>
  <si>
    <t>GF.030.10.2 Revisar y aprobar el reporte de "Balance Volumétrico a Largo Plazo" que contiene la ocupación de la red de oleoductos, poliductos, llenaderos, descargaderos y puertos</t>
  </si>
  <si>
    <t xml:space="preserve">GF.030.10.3 Revisar el reporte de costos y gastos por sistema. </t>
  </si>
  <si>
    <t>GF.030.1 Reconocer y valuar de manera errada o incorrecta las cuentas por cobrar.</t>
  </si>
  <si>
    <t>GF.020.3 Mantener vínculos comerciales con Entidades Financieras y realizar pagos a terceros vinculados con actividades de LAFT y/o incumplir los pagos a las cuentas con ordenes judiciales de embargo recibidas.
Causas: 
- Desconocimiento de antecedentes de terceros y entidades financieras
- Realizar operaciones no autorizadas
- Realizar el pago a otras cuentas indicadas por el proveedor diferentes a las que se tienen establecidas y se recibieron en la notificación de embargo.
Consecuencias
- Sanciones por incumplimiento de legislación colombiana y de la ley FCPA.
- Afectación a la reputación de la Compañía.</t>
  </si>
  <si>
    <t>GF.020.2</t>
  </si>
  <si>
    <t>GF.020.2.3</t>
  </si>
  <si>
    <t>GF.020.2.5 Validación de cambios en cuentas bancarias para pago.</t>
  </si>
  <si>
    <t>Administración de recursos financieros y liquidez</t>
  </si>
  <si>
    <t>GF.020.1</t>
  </si>
  <si>
    <t>GF.020.1 Incumplimiento de las políticas y lineamientos de inversión y optimización de excedentes de CENIT</t>
  </si>
  <si>
    <t>GF.020.1 Incumplimiento de las políticas y lineamientos de inversión y optimización de excedentes de CENIT
Causas:
- Desconocimiento de las políticas de tesorería establecidas para CENIT
- Realizar operaciones de tesorería no autorizadas de acuerdo con el nivel de atribuciones requerido
- Realizar operaciones de tesorería con terceros no autorizados
- Realizar operaciones de tesorería por encima de los cupos o montos autorizados 
Consecuencias
Pérdida de recursos económicos de CENIT</t>
  </si>
  <si>
    <t>GF.020.1.1 Revisar y aprobar los cambios en las políticas y lineamientos de inversión de acuerdo con las necesidades de la organización.</t>
  </si>
  <si>
    <t>GF.020.1.3</t>
  </si>
  <si>
    <t>GF.020.1.3 Aprobar la celebración de Operaciones de Cobertura Estratégica (Junta Directiva) y Tácticas (Comité de Tesorería) y las condiciones de liquidación anticipada en caso de requerirse.</t>
  </si>
  <si>
    <t>GF.020.1.5</t>
  </si>
  <si>
    <t>GF.020.1.5 Aprobar los términos y condiciones de las coberturas incluidas en las comunicaciones de confirmación enviadas por el intermediario financiero.</t>
  </si>
  <si>
    <t>GF.020.1.6 Hacer seguimiento al status de las coberturas tanto abiertas como cerradas. Estas corresponden a las operaciones activas y las cerradas en el último trimestre.</t>
  </si>
  <si>
    <t>GF.020.1.7</t>
  </si>
  <si>
    <t>Gestión de retención y transferencia del riesgo</t>
  </si>
  <si>
    <t>GF.011.1</t>
  </si>
  <si>
    <t>GF.011.1.1</t>
  </si>
  <si>
    <t>Procedimiento publicado en Intranet de CENIT</t>
  </si>
  <si>
    <t>CN.040.1</t>
  </si>
  <si>
    <t>CN.040.1:
Subestimar o sobrestimar el ingreso reconocido en el período</t>
  </si>
  <si>
    <t>CN.040.1.1</t>
  </si>
  <si>
    <t>Gestión de Activos</t>
  </si>
  <si>
    <t>GA.050.1</t>
  </si>
  <si>
    <t>GA.050.1.1</t>
  </si>
  <si>
    <t>GA.050.1.2</t>
  </si>
  <si>
    <t>GA.050.1.2 Evaluar el desempeño del activo</t>
  </si>
  <si>
    <t>GA.040.1.1</t>
  </si>
  <si>
    <t>GA.040.1.1 Revisar y aprobar el plan de ejecución de mantenimiento a corto plazo</t>
  </si>
  <si>
    <t>GA.040.2.2</t>
  </si>
  <si>
    <t>GA.040.2.3</t>
  </si>
  <si>
    <t>GA.040.2.3 Verificar que el programa de mantenimiento en SAP, acordado por el Supervisor y Contratista, incluya las OTs programadas con base en las prioridades de los activos, de acuerdo con los lineamientos establecidos para la programación de mantenimientos. Si el programa no cubre lo requerido, no se programa (no se libera la orden).</t>
  </si>
  <si>
    <t>GA.040.2.4</t>
  </si>
  <si>
    <t>GA.040.2.4 Verificar en SAP el estado de las ordenes de trabajo de mantenimiento y para aquellas que se encuentran pendientes de gestionar por parte de la troncal, realizar los análisis y gestiones correspondientes para su trámite y respectivo cierre de acuerdo con el procedimiento para la gestión integral del mantenimiento y confiabilidad de activos sobre el ERP SAP PM.</t>
  </si>
  <si>
    <t>GA.040.2</t>
  </si>
  <si>
    <t>GA.040.2 Incumplimiento de los planes de mantenimiento establecidos</t>
  </si>
  <si>
    <t>GA.040.2.1</t>
  </si>
  <si>
    <t>GA.040.1 Errores o fallas en la definición de planes de mantenimiento preventivo</t>
  </si>
  <si>
    <t>GA.030.2 Sobrevaloración de activos industriales.</t>
  </si>
  <si>
    <t>GA.030.2.1 Verificar y aprobar el Plan Anual de Desincorporación de activos industriales</t>
  </si>
  <si>
    <t xml:space="preserve">GA.030.2.1 Verificar y aprobar el Plan Anual de Desincorporación de activos industriales derivados de proyectos y mantenimientos capitalizables, como resultado de la priorización de los activos susceptibles a desincorporar de acuerdo a criterios de riesgo y obsolescencia. </t>
  </si>
  <si>
    <t>GA.030.2.2</t>
  </si>
  <si>
    <t>GA.030.2.2 Monitorear la ejecución del Plan de Desincorporación</t>
  </si>
  <si>
    <t>GA.030.2.3 Verificar y confirmar en sitio los activos a desincorporar.</t>
  </si>
  <si>
    <t xml:space="preserve">GA.030.2.3 Verificar y confirmar en sitio aquellos activos que requieren ser desincorporados y realizar el seguimiento para su eventual desincorporación y baja contable en los estados financieros por parte de los responsables. </t>
  </si>
  <si>
    <t>Desarrollo de proyectos</t>
  </si>
  <si>
    <t>GA.020.5</t>
  </si>
  <si>
    <t>GA.020.2.2</t>
  </si>
  <si>
    <t>GA.020.2.2 Verificar que el inventario de materiales en curso registrados al proyecto en SAP en poder de los contratistas se encuentre físicamente a través de visitas físicas de inspección realizadas, en caso de observar faltantes, se identifican y se analizan, y se solicitan las explicaciones al contratista para tomar las medidas contractuales que correspondan.</t>
  </si>
  <si>
    <t>GA.020.4.1 Verificar las actividades de cierre y capitalización de los proyectos</t>
  </si>
  <si>
    <t>GA.020.4.2 Revisar que los conceptos y valores a registrar al costo y/o gasto, estén adecuadamente clasificados y registrados para cada proyecto.</t>
  </si>
  <si>
    <t>GA.020.4.2 Revisar que los conceptos y valores a registrar al costo y/o gasto, estén adecuadamente clasificados y registrados para cada proyecto, a través de la conciliación de los movimientos del mes de cada proyecto registrados en SAP vs las clasificaciones realizadas en SAP de las cuentas de costos, gastos y/o activos en el mes correspondiente.
En caso de encontrarse diferencias se revisan y ajustan.</t>
  </si>
  <si>
    <t>1. Plantillas de capitalización GF-FR-004 o GF-FR-006 firmados y cargados en HORUS (el formato que aplique según MCAP o Proyecto).
IPE: Listados generados desde SAP de los movimientos de los proyectos y las clasificaciones realizadas.
2. Correo mensual con el resumen de las capitalizaciones realizadas en el mes especificando los valores al gasto/costo y la capitalización a la inversión. Este correo debe ser guardado para cada proyecto en HORUS.
No requiere cargue en RUCE</t>
  </si>
  <si>
    <t>GA.020.4.3</t>
  </si>
  <si>
    <t>GA.020.4</t>
  </si>
  <si>
    <t>GA.020.4 Inoportunidad o errores en el cierre y capitalización de los proyectos.</t>
  </si>
  <si>
    <t>GA.020.4 Inoportunidad o errores en el cierre y capitalización de los proyectos
Causas: 
- Demoras en la liquidación de contratos
- Capitalizar gastos de proyectos como activos.
- Capitalizar activos no incorporados (disponible para operar).
- Demoras en los balances y desvinculación de los sobrantes de los proyectos.
- Demoras en los cierres de las ordenes de mantenimiento asociadas los mantenimientos capitalizables.
- Demoras en la aprobación de los documentos requeridos para la incorporación de los activos 
Consecuencias: Razonabilidad de la información financiera asociada a proyectos.</t>
  </si>
  <si>
    <t>GA.020.3 Realizar pagos de bienes y servicios sin recibir, asociados a la ejecución de proyectos.</t>
  </si>
  <si>
    <t>GA.020.2</t>
  </si>
  <si>
    <t>GA.020.2 Pérdida o robo de materiales en curso, de proyectos.</t>
  </si>
  <si>
    <t>GA.020.2.1</t>
  </si>
  <si>
    <t>GA.020.1</t>
  </si>
  <si>
    <t>GA.020.1.2</t>
  </si>
  <si>
    <t>GA.020.1.3 Revisar y dar aprobación final del proyecto para su ejecución, mediante la revisión de los resultados del Assurance Review, el Gatekeeping , y el caso de negocio. Si se requiere algún ajuste o requerimiento se complementa la información.</t>
  </si>
  <si>
    <t>HSE y Seguridad de Procesos</t>
  </si>
  <si>
    <t>Gerencia de HSE</t>
  </si>
  <si>
    <t>HSE.030.4</t>
  </si>
  <si>
    <t>HSE.030.4 Accidentes de trabajo en la población laboral.</t>
  </si>
  <si>
    <t>HSE.030.1.3</t>
  </si>
  <si>
    <t>HSE.030.3 Incumplimiento a la normatividad legal y aplicable a la gestión de la Seguridad en el trabajo.</t>
  </si>
  <si>
    <t xml:space="preserve">HSE.030.3 Incumplimiento a la normatividad legal aplicable a la gestión de la Seguridad en el trabajo.
Causas: 
- Desconocimiento de cambios normativo
- Inoportuna implementación y aplicación de la normatividad
Consecuencias: Multas y sanciones, pérdidas económicas y a afectación apersonas. </t>
  </si>
  <si>
    <t>HSE.030.1.1</t>
  </si>
  <si>
    <t>HSE.030.2</t>
  </si>
  <si>
    <t>HSE.030.2 Desarrollo de enfermedades laborales de la población laboral.</t>
  </si>
  <si>
    <t>HSE.030.2 Desarrollo de enfermedades labores de la población laboral.
Causas:
- Inoportunidad en la identificación de enfermedades preexistentes
- Inoportunidad en la identificación de enfermedades con ocasión al trabajo 
- Implementación inoportuna de las acciones a implementar como resultado de los análisis de ausentismo.
- Fallas en la Identificación y gestión de riesgos asociados a higiene ocupacional (exposición a sustancias químicas, ruidos, e iluminación entre otros.
- Fallas en la Identificación de riesgos y gestión asociados a riesgos psicosocial.
- Desconocimiento de la políticas y normas regulatorias para personal directo y contratista.
- Incumplimiento de las normas regulatorias de Salud e Higiene por parte de trabajadores y contratistas.
Consecuencias: Afectación a la Salud de los trabajadores y ausentismo laboral.</t>
  </si>
  <si>
    <t>HSE.030.2.1 Monitorear el cumplimiento de la implementación de los planes de acción preventivos de salud.</t>
  </si>
  <si>
    <t>HSE.030.1</t>
  </si>
  <si>
    <t>HSE.030.1 Posibilidad de Incumplimiento a la normatividad legal y aplicable a la gestión de salud e higiene ocupacional.</t>
  </si>
  <si>
    <t xml:space="preserve">HSE.030.1 Posibilidad de Incumplimiento a la normatividad legal aplicable a la gestión de salud e higiene ocupacional.
Causas: 
- Desconocimiento de cambios normativos
- Inoportuna implementación y aplicación de la normatividad
Consecuencias: Enfermedades laborales, Multas y sanciones, pérdidas económicas y afectación reputacional. </t>
  </si>
  <si>
    <t>AC.040.4</t>
  </si>
  <si>
    <t>AC.040.1.1</t>
  </si>
  <si>
    <t>AC.040.1.2</t>
  </si>
  <si>
    <t>ELC.EC.01.3</t>
  </si>
  <si>
    <t>AC.040.3 Inversiones ambientales sin estimar los estados financieros.</t>
  </si>
  <si>
    <t>AC.040.2 Iniciar y/o ejecutar proyectos o actividades sin la viabilidad ambiental correspondiente.</t>
  </si>
  <si>
    <t>1. Permiso o acto administrativo preferido por autoridad ambiental.
2. Hoja de control de permisos ambientales a tramitar. 
Evidencia Cargada en RUCE.</t>
  </si>
  <si>
    <t>AC.040.1</t>
  </si>
  <si>
    <t>Jurídico</t>
  </si>
  <si>
    <t>SS.020.1</t>
  </si>
  <si>
    <t>SS.020.1 Ausencia o falencia en la oportunidad, claridad y calidad en la prestación de la Asesoría Jurídica</t>
  </si>
  <si>
    <t>SS.020.1.1</t>
  </si>
  <si>
    <t>SS.020.2</t>
  </si>
  <si>
    <t>SS.020.2 Incumplimientos legales o regulatorios asociados a la naturaleza jurídica de CENIT que puedan llegar a afectar la viabilidad y/o continuidad del negocio.</t>
  </si>
  <si>
    <t>- Matriz legal de obligaciones regulatorias actualizada.
- Correo electrónico del responsable del control a las áreas involucradas (cuando aplique).</t>
  </si>
  <si>
    <t>Gerencia Gestión Judicial y Extrajudicial</t>
  </si>
  <si>
    <t>SS.020.3</t>
  </si>
  <si>
    <t>SS.020.3 Definición de la estrategia de defensa de los procesos judiciales en contravía de los intereses de Cenit</t>
  </si>
  <si>
    <t>SS.020.3.1 Revisar y monitorear el avance y estado de los procesos judiciales</t>
  </si>
  <si>
    <t>SS.020.3.2 Revisar y aprobar las políticas sobre daño jurídico</t>
  </si>
  <si>
    <t>1. Reporte que arroje el sistema Ekogui, con el estado de los procesos judiciales. 
2. Reporte de herramienta interna de seguimiento a procesos en donde se revisará la completitud y coherencia de la información registrada en Ekogui.
3. Documentos relevantes de los procesos judiciales (Expediente de los procesos que incluye los documentos tales como demandas, contestaciones, sentencias entre otros)
Ubicación: SharePoint</t>
  </si>
  <si>
    <t>SS.020.3.4 Revisar que la persona nominada como Arbitro o a ser designado como abogado externo no este incurso en un eventual conflicto de interés</t>
  </si>
  <si>
    <t>Documento y/o correo de validación de conflicto de interés con Ecopetrol
Ubicación: RUCE</t>
  </si>
  <si>
    <t>SS.020.3.5 Revisar los medios oficiales de notificación a CENIT y las alertas generadas por el proveedor de vigilancia judicial.</t>
  </si>
  <si>
    <t xml:space="preserve">SS.020.3.6 Realizar mesas de trabajo con las fiscalías EDAS </t>
  </si>
  <si>
    <t>SS.020.3.6 Realizar mesas de trabajo con las fiscalías EDAS para realizar el seguimiento al estado de los procesos penales relacionados con los delitos de apoderamiento de hidrocarburos y conexos.</t>
  </si>
  <si>
    <t>SS.020.4 Error en el Cálculo y registro de provisiones y estimados de procesos judiciales y arbitrales así como sobre o subestimación de las mismas</t>
  </si>
  <si>
    <t>Gerencia Secretaria General y Gobierno Corporativo</t>
  </si>
  <si>
    <t>SS.020.5 Incumplimiento a los términos legales para la gestión de PQRS</t>
  </si>
  <si>
    <t>SS.020.5.1 Realizar seguimiento a la oportunidad en la respuesta a PQRS</t>
  </si>
  <si>
    <t>SS.020.5.1 Realizar seguimiento a la oportunidad en la respuesta a PQRS enviando previo al vencimiento de las PQRS mensajes de alerta a las áreas que no han dado respuesta, indicando la fecha límite de vencimiento del mismo y el responsable que tiene a cargo la solicitud.</t>
  </si>
  <si>
    <t>- Correo electrónico remitido al responsable de dar respuesta
Ubicación: correo electrónico de participación ciudadana</t>
  </si>
  <si>
    <t>SS.020.5.2 Revisar y aprobar la respuesta al peticionario</t>
  </si>
  <si>
    <t>SS.020.5.2 Revisar y aprobar la respuesta al peticionario en el sentido en que contiene la información suficiente para atender la solicitud y proceder con el envío y cierre del PQRs</t>
  </si>
  <si>
    <t xml:space="preserve">SS.020.5.3 Generar alertas tempranas asociadas a riesgo de litigio, bloqueo, reiteraciones, riesgo a la infraestructura, requerimientos sindicales y de entidades gubernamentales, remitiendo el informe mensual con los resultados de la gestión de PQRs a las áreas correspondientes. </t>
  </si>
  <si>
    <t>SS.020.6</t>
  </si>
  <si>
    <t>SS.020.6 Posibles afectaciones económicas por no aplicación de Mecanismos Alternativos de Solución de Controversias</t>
  </si>
  <si>
    <t>SS.020.7</t>
  </si>
  <si>
    <t>SS.020.7 Posibilidad de recibir dádivas o beneficios para omitir y/o no realizar la gestión correspondiente en la defensa legal de Cenit contra terceros.</t>
  </si>
  <si>
    <t>ELC.EC.02.1 Revisar y aprobar los Estatutos de la Compañía y sus modificaciones</t>
  </si>
  <si>
    <t>ELC.EC.02.1 Revisar y aprobar los Estatutos de la Compañía y sus modificaciones, por parte de la Asamblea de Accionistas, en los que se documentan la conformación, roles, responsabilidades y atribuciones de los Órganos de Gobierno de la Compañía, incluyendo la independencia de la Administración, Asamblea de Accionistas y Junta Directiva.</t>
  </si>
  <si>
    <t>ELC.EC.02.2</t>
  </si>
  <si>
    <t>ELC.EC.02.2 Revisar y aprobar las actas de reuniones de la Asamblea de Accionistas y Junta Directiva y comité de Auditoría</t>
  </si>
  <si>
    <t>ELC.EC.02.4 Verificar el cumplimiento de la normativa legal establecida para el tratamiento de posibles conflictos de interés de los miembros de Junta</t>
  </si>
  <si>
    <t>ELC.EC.02.4 Verificar el cumplimiento de la normativa legal establecida para el tratamiento de posibles conflictos de interés de los miembros de Junta que puedan afectar el proceso de toma de decisiones en la Compañía, presentando en la Asamblea General de Accionistas los potenciales conflictos de interés para que este órgano decida sobre el levantamiento o no del conflicto.</t>
  </si>
  <si>
    <t>ELC.EC.01.8 Verificar el cumplimiento de las actividades definidas en el modelo de relacionamiento con filiales del segmento MID</t>
  </si>
  <si>
    <t>- Informe trimestral de seguimiento a la implementación de las actividades
La evidencia reposa en custodia de la secretaria General</t>
  </si>
  <si>
    <t>SS.030.2</t>
  </si>
  <si>
    <t>ELC.EC.01.2 Revisar, actualizar, aprobar y comunicar los documentos Corporativos</t>
  </si>
  <si>
    <t>ELC.EC.02.3 Verificar los posibles conflictos de interés de los miembros de Junta Directiva.</t>
  </si>
  <si>
    <t>ELC.AC.13.1 Revisar y Aprobar los lineamientos y directrices de las funciones, estructura, alcance, niveles de reporte, autoridad, responsabilidad e independencia de la función de Auditoría.</t>
  </si>
  <si>
    <t>Gerencia de Auditoría</t>
  </si>
  <si>
    <t xml:space="preserve"> Actas de Comité y los informes anexos (en caso de aplicar).</t>
  </si>
  <si>
    <t>SS.030.3</t>
  </si>
  <si>
    <t>SS.030.3 Cuestionamiento al liderazgo y reputación de Cenit por retos de gobernanza y transparencia
Nota: Equivalente al riesgo ES.06 de la matriz de sostenibilidad</t>
  </si>
  <si>
    <t>1. Tabla de indicadores acogidos donde se relaciona su aplicación.
2. Informe de Sostenibilidad Publicado</t>
  </si>
  <si>
    <t>SS.030.3.2 Revisar las peticiones, quejas y reclamos relacionadas con posibles vulneraciones de derechos humanos por parte de empleados y contratistas de Cenit
Nota: Equivale al control ES.06.02 de la matriz de estrategia de sostenibilidad</t>
  </si>
  <si>
    <t xml:space="preserve">SS.030.5.1 Revisar cambios en los estándares internacionales voluntariamente observados por Cenit </t>
  </si>
  <si>
    <t xml:space="preserve">- Matriz de indicadores de estándares
- Formulario parametrizados en Mero (sistema de información sostenibilidad Cenit)
</t>
  </si>
  <si>
    <t xml:space="preserve">SS.030.5.2 Revisar y aprobar el Informe integrado de Gestión sostenible </t>
  </si>
  <si>
    <t xml:space="preserve"> - Formularios diligenciados en Mero (sistema de información sostenibilidad Cenit)
 - Acta de Asamblea de accionista donde se aprueba Informe integrado de Gestión sostenible
 - Reporte integrado de sostenibilidad publicado en la página web</t>
  </si>
  <si>
    <t>Planeación e implementación de la estrategia</t>
  </si>
  <si>
    <t>PDN.030.4</t>
  </si>
  <si>
    <t>PDN.030.4 Incumplimiento del plan estratégico</t>
  </si>
  <si>
    <t>PDN.030.4 Incumplimiento del plan estratégico
Causas:
- Cambios en las condiciones del entorno económico 
- Fallas o errores en la implementación de la estrategia
- Falta de conocimiento de la estrategia en todos los niveles de la Compañía
Consecuencias: Incumplimiento de los objetivos estratégicos y pérdida de valor y sostenibilidad de la Compañía</t>
  </si>
  <si>
    <t>PDN.030.4.2 Desarrollar y aprobar las actividades de divulgación de la estrategia corporativa aprobada</t>
  </si>
  <si>
    <t>Desempeño empresarial</t>
  </si>
  <si>
    <t>Gerencia de Planeación Financiera</t>
  </si>
  <si>
    <t>PDN.030.4.1</t>
  </si>
  <si>
    <t>PDN.030.4.1 Realizar seguimiento periódico al resultado de los indicadores del tablero balanceado de gestión TBG, realizando una presentación a la Junta Directiva con los resultados de los indicadores reportados por los dueños para análisis de desviaciones y toma de decisiones correctivas cuando aplique</t>
  </si>
  <si>
    <t>Gestión integral de portafolio</t>
  </si>
  <si>
    <t>PDN.030.2</t>
  </si>
  <si>
    <t xml:space="preserve">PDN.030.2 Sostener y gestionar inversiones de crecimiento y optimización que son inviables para la Compañía </t>
  </si>
  <si>
    <t xml:space="preserve">PDN.030.2 Sostener y gestionar inversiones de crecimiento y optimización que son inviables para la Compañía 
Causas:
- Cambios en supuestos y premisas por factores exógenos a la Compañía
- Falta de análisis de las oportunidades de negocio que lleva a mala toma de decisiones
Consecuencias: Incumplimiento en la promesa de valor de los proyectos </t>
  </si>
  <si>
    <t>PDN.030.2.1</t>
  </si>
  <si>
    <t>PDN.030.2.1 Revisar y actualizar el resultado de las evaluaciones financieras para proyectos de optimización y crecimiento</t>
  </si>
  <si>
    <t>Jefatura de Portafolio</t>
  </si>
  <si>
    <t>1. Reporte promesa de valor portafolio CENIT en RUCE.</t>
  </si>
  <si>
    <t>PDN.030.1.2 El sistema esta parametrizado para no permitir ejecución del presupuesto superior a los recursos asignados y liberados en SAP.</t>
  </si>
  <si>
    <t>Planeación financiera y presupuesto</t>
  </si>
  <si>
    <t>PDN.030.1</t>
  </si>
  <si>
    <t>PDN.030.1.1</t>
  </si>
  <si>
    <t>PDN.020.4 Errores en la asignación presupuestal de recursos en el sistema SAP</t>
  </si>
  <si>
    <t>PDN.020.3.2 Revisar el proceso de evaluaciones financieras para proyectos de optimización y crecimiento</t>
  </si>
  <si>
    <t>PDN.020.2 Fallas en la elaboración del plan financiero de costos y gastos.</t>
  </si>
  <si>
    <t>PDN.020.2.1 Revisar y aprobar los Lineamientos de Planeación Financiera de CENIT</t>
  </si>
  <si>
    <t>1. Lineamiento enviado por Ecopetrol para la estructuración del Plan Financiero.
2.Lineamientos de Planeación Financiera de Cenit 
3. Correo electrónico a las áreas de la compañía con divulgación de Lineamientos de Planeación Financiera de Cenit que incluyen el cronograma.
La información es almacenadas en RUCE</t>
  </si>
  <si>
    <t>PDN.020.2.3 Verificar que el presupuesto cargado en el sistema SAP corresponda con la versión final del presupuesto</t>
  </si>
  <si>
    <t xml:space="preserve">PDN.020.2.3 Verificar que el presupuesto cargado en el sistema SAP corresponda con la versión final del presupuesto, validando que los datos registrados en el sistema correspondan a los datos aprobados por la Junta Directiva.
En caso de encontrarse diferencia se realiza los ajustes correspondientes
</t>
  </si>
  <si>
    <t>GF.030.9.6 Revisar y aprobar la razonabilidad de la matriz de costos y sus componentes,</t>
  </si>
  <si>
    <t>1. Documento "Procedimiento para la modificación y actualización de la matriz de distribución de costos".
2. Correo electrónico por parte del Gerente de Planeación Financiera con la aprobación para el cargue.
4. Correo electrónico por parte del Gerente de Planeación Financiera con la aprobación de la matriz de distribución cargada en SAP.
La matriz de distribución y el procedimiento son almacenados en la carpeta de red de la Gerencia Financiera. 
IPE:
1. Listado de todas las clases de costos extraído de SAP.</t>
  </si>
  <si>
    <t>PDN.010.1</t>
  </si>
  <si>
    <t>PDN.010.1 Establecer y/o actualizar la estrategia sin genera valor a los stakeholders</t>
  </si>
  <si>
    <t>PDN.010.1.1</t>
  </si>
  <si>
    <t>CN.020.5 Posibilidad de ofrecer dádivas o beneficios a nombre propio o de terceros para el tramite y/o derogación de requerimientos regulatorios para el beneficio de Cenit.</t>
  </si>
  <si>
    <t>CN.020.4 Publicar tarifas incorrectas y/o sin autorización que conducen a toma de decisiones por fuera de los objetivos comerciales</t>
  </si>
  <si>
    <t>CN.020.4.1</t>
  </si>
  <si>
    <t xml:space="preserve">CN.020.4.1 Verificar que las tarifas reguladas, aprobadas por las instancias indicadas en el MAD coincidan con las publicadas en la página web por el Profesional de Tarifas, y en señal de revisión se da el visto bueno en la página por parte del Lider Senior Regulación y Tarifas
En caso de un fallo en el visto bueno del Lider Senior Regulación y Tarifas en la publicación, sólo el Gerente de regulación y tarifas autoriza la modificación en la publicación
Nota: Para los servicios de transporte de GLP su publicación es mensual.
</t>
  </si>
  <si>
    <t>CN.020.3 Creación, modificación y/o ajuste en el maestro de precios que distorsionan la información de las tarifas</t>
  </si>
  <si>
    <t xml:space="preserve">CN.020.3 Creación, modificación y/o ajuste en el maestro de precios que distorsionan la información de las tarifas
Causas:
- Conflicto por segregación de funciones 
- Errores en la parametrización del sistema SAP
- Accesos no autorizados a los sistemas de información
- Concentración de funciones en los sistemas de información que operan los procesos de negocio y los servicios de TI
Consecuencias:
Afectación a los ingresos de la compañía y afectación en la imagen por incumplimientos regulatorios </t>
  </si>
  <si>
    <t>CN.020.2</t>
  </si>
  <si>
    <t xml:space="preserve">CN.020.2 Errores en cálculo de las tarifas no reguladas o en la información base a entregar al regulador para tarifas reguladas
Causas: 
- Desconocimiento de procedimientos internos y regulación de precios
- Información base inconsistente reportada por las áreas para el cálculo de la tarifa
- Revisiones y/o aprobaciones inadecuadas, 
- Colusión entre empleados y clientes, 
Consecuencias: 
Afectación a los ingresos de la compañía y afectación en la imagen por incumplimientos regulatorios </t>
  </si>
  <si>
    <t>CN.020.2.3</t>
  </si>
  <si>
    <t xml:space="preserve">CN.020.2.3 Revisar y aprobar las tarifas no reguladas y las solicitudes tarifarias
</t>
  </si>
  <si>
    <t>Sostenibilidad</t>
  </si>
  <si>
    <t>Gestión de tierras</t>
  </si>
  <si>
    <t>SS.010.1</t>
  </si>
  <si>
    <t>SS.010.1 Adquisición de derechos inmobiliarios por fuera de las necesidades de los proyectos en términos de alcance y tiempo</t>
  </si>
  <si>
    <t>SS.010.1.1 Aprobar y realizar seguimiento al plan de trabajo inmobiliario aprobado para los proyectos</t>
  </si>
  <si>
    <t>SS.010.2</t>
  </si>
  <si>
    <t>SS.010.2.1 Revisar el cumplimiento de requisitos técnicos y jurídicos validando la existencia de la documentación soporte de la adquisición del derecho</t>
  </si>
  <si>
    <t>SS.010.2.1 Revisar el cumplimiento de requisitos técnicos y jurídicos validando la existencia de la documentación soporte de la adquisición del derecho, mediante la elaboración del estudio de títulos, la validación cartográfica de las áreas a adquirir y la verificación de la escritura y del registro del derecho a favor de la empresa en el folio de matrícula inmobiliaria. Una vez se cumplen los requisitos revisados se procede a protocolizar la constitución del derecho inmobiliario. El estudio de títulos es realizado directamente por el Contratista.</t>
  </si>
  <si>
    <t>1. Estudio de título del predio. El documento se encuentra ubicados en el Sistema de Información Geográfico de Cenit.
2. Escritura protocolizada del derecho adquirido, custodiada en el expediente de cada proyecto.
3. Certificado de tradición y libertad
Ubicación: SharePoint del área.</t>
  </si>
  <si>
    <t>SS.010.4.1 Verificar que los terceros que se encuentran en el proceso de adquisición de derechos inmobiliarios</t>
  </si>
  <si>
    <t>SS.010.4.1 Verificar que los terceros que se encuentran en el proceso de adquisición de derechos inmobiliarios estén por fuera de las listas restrictivas. Esta revisión se realiza durante el estudio de títulos, en la etapa de creación del dato maestro del tercero y antes del pago, según las listas aplicables en cada etapa del proceso. En caso de identificar terceros vinculados a listas restrictivas se realiza el reporte al área de cumplimiento para el análisis y concepto frente al caso reportado</t>
  </si>
  <si>
    <t>SS.010.3</t>
  </si>
  <si>
    <t>SS.010.3 Posibilidad de recibir dádivas o beneficios a nombre propio o de terceros para omitir alertas y/o generar pagos y/o liquidaciones de derechos inmobiliarios sin el cumplimiento de los requisitos, para el beneficio de un tercero</t>
  </si>
  <si>
    <t>SS.010.3.1 Revisar y aprobar las tablas de indemnización de daños y cálculos de referencia</t>
  </si>
  <si>
    <t>SS.010.3.1 Revisar y aprobar las tablas de indemnización de daños y cálculos de referencia por medio de la revisión de los valores de las características de referencia.
En caso de requerir actualización en las tablas se ajusta y nuevamente es aprobado por el nivel requerido.</t>
  </si>
  <si>
    <t>Tabla de indemnización de daños firmada por el Jefe de tierras.
Ubicación: SharePoint del área.</t>
  </si>
  <si>
    <t xml:space="preserve">SS.010.3.2 Revisar el cumplimiento de los requisitos técnicos, económicos y jurídicos de los acuerdos de indemnización </t>
  </si>
  <si>
    <t>SS.010.4</t>
  </si>
  <si>
    <t>SS.010.5</t>
  </si>
  <si>
    <t>1. Formato de " Aprobación de Tarifa", con el valor del Avalúo y/o concepto valor, tarifa aprobada, el valor del contrato de Arrendamiento, firmado en señal de revisión por el Jefe de tierras custodiado físicamente en el expediente de cada nuevo contrato.
2. Avalúo técnico y/o concepto valor
La evidencia se encuentra en el expediente de cada contrato</t>
  </si>
  <si>
    <t>SS.010.6</t>
  </si>
  <si>
    <t>SS.010.6 Suscribir contratos de compraventa con terceros que presenten inhabilidades e incompatibilidades</t>
  </si>
  <si>
    <t xml:space="preserve">SS.010.6.1 Revisar en los procesos de compraventa las listas de inhabilidades e incompatibilidades </t>
  </si>
  <si>
    <t>1. El reporte de consulta en procuraduría, contraloría y personería
2. Concepto Jurídico respecto a la inhabilidad e incompatibilidad (cuándo aplique)
La evidencia se encuentra en el expediente de cada contrato</t>
  </si>
  <si>
    <t>SS.010.7</t>
  </si>
  <si>
    <t>SS.010.7 Pago del impuesto y contribuciones especiales extemporáneo y/o que no corresponden a Cenit</t>
  </si>
  <si>
    <t>Gestión de entorno y seguridad física</t>
  </si>
  <si>
    <t>GESF.06</t>
  </si>
  <si>
    <t>GESF.03.3</t>
  </si>
  <si>
    <t>GESF.05</t>
  </si>
  <si>
    <t>GESF.01.2 Verificación de entradas y salidas de paquetes y personal a los buques.</t>
  </si>
  <si>
    <t>GESF.01.5 Verificar que el personal responsable de la protección marítima (OPIP, Supervisores de Seguridad Fisica, Vigilantes de Seguridad) comprometido en los esquemas cumplan con los cursos de acuerdo a los lineamientos establecidos por la OMI (Organización Marítima Internacional), a través del listado del personal del esquema de protección de la instalación y los certificados de capacitación. En caso de que se observe alguna novedad solicitar la capacitación del funcionario.</t>
  </si>
  <si>
    <t>GESF.01.6</t>
  </si>
  <si>
    <t>Formato de Inspección operación helicoportada.</t>
  </si>
  <si>
    <t>GESF.04</t>
  </si>
  <si>
    <t>GESF.04 Atentados a la infraestructura por grupos al margen de la Ley.</t>
  </si>
  <si>
    <t>GESF.04.1</t>
  </si>
  <si>
    <t>GESF.03</t>
  </si>
  <si>
    <t>GESF.03 Afectación a la operación y proyectos, por conflictividad socioambiental territorial. (Paros, bloqueos y eventos de entorno).</t>
  </si>
  <si>
    <t>GESF.03 Afectación a la continuidad de operaciones o proyectos, por conflictividad socioambiental territorial. (Paros, bloqueos y eventos de entorno).
Se correlaciona con el Riesgo de la Estrategia de SosTECnibilidad "ES.03 Resistencias al desarrollo de la operación y a la realización de proyectos de continuidad, crecimiento y transformación" y el riesgo empresarial de Conflictividad Socioambiental en la zonas donde operamos.
Causas:
(i) Presuntos incumplimientos de los lineamientos Corporativos de CENIT por parte de aliados (Contratación de mano de obra Local, Aplicación tablas salariales, Contratación de Bienes/servicios, entre otros).
(ii) Poca visibilidad y comunicación hacia las comunidades frente a los proyectos realizados.
(iii) Inconformidades frente a condiciones laborales.
(iv) Percepciones desfavorables contra la industria de algunos miembros de la comunidad o presencia de grupos anti-industria.
(v) Expectativas de inversión socioambiental superiores a las que desarrolla la Compañía.
(vi) Expectativas de contratación de mano de obra local y bienes y servicios, superiores a las necesidades de la operación o los proyectos.
(vii) Exigencias de comunidades étnicas previo al ingreso a sus territorios (solicitudes de consulta previa)
(viii) Presuntos daños a la infraestructura o afectación de predios por desarrollo de la operación
(ix) Oposición de propietarios a la instalación o presencia de infraestructura de transporte de hidrocarburos en predios privados.
(x) Presuntos impactos al medio ambiente y recursos hídricos por parte de la operación.
Consecuencias: Interrupción en la continuidad de la operación / Desabastecimiento de hidrocarburos en el País.</t>
  </si>
  <si>
    <t>1. Documentación de análisis de Riesgos Territoriales. (Anual)
2. Plan integral de gestión de entorno y Seguridad física, con reporte de cumplimiento. (Trimestral).</t>
  </si>
  <si>
    <t>GESF.03 Afectación a la operación y proyectos, por conflictividad socioambiental territorial. (paros, bloqueos y eventos de entorno).</t>
  </si>
  <si>
    <t xml:space="preserve">GESF.01.1 Revisión por parte del Loading Master de Cenit del documento de libre plática </t>
  </si>
  <si>
    <t xml:space="preserve">GESF.01.1 Revisión por parte del Loading Master de Cenit del documento de libre plática emitido por la Capitanía de Puerto en el que se evidencia la autorización de ingreso al puerto. Sin este documento no se puede iniciar la operación. </t>
  </si>
  <si>
    <t>ELC.ER.09</t>
  </si>
  <si>
    <t>ELC.ER.09.1</t>
  </si>
  <si>
    <t>ELC.ER.09.1 Revisar los resultados de la Autoevaluación trimestral de los dueños de procesos, donde identifican posibles cambios relacionados con la matriz de riesgos y para los casos que como resultado de la Autoevaluación el dueño del proceso, se requieren mejoras o informa que no estan actualizados, se realizan las actualizaciones correspondiente y aplicables en la matriz de riesgos y controles.</t>
  </si>
  <si>
    <t>ELC.EC.07</t>
  </si>
  <si>
    <t>ELC.ER.07.1</t>
  </si>
  <si>
    <t>ELC.ER.07.2 Revisión y aprobación del Mapa de Riesgos Empresariales.</t>
  </si>
  <si>
    <t>ELC.EC.01.2.1 Revisar el informe semestral de Regalos, Atenciones y hospitalidades, que contiene la relación de las consultas o dilemas presentados en NAVEX frente al tema y la respuesta y recomendación dada en cada caso de acuerdo con la normativa aplicable. Se debe llevar registro y hacer seguimiento acerca de si se acogieron o no las recomendaciones.</t>
  </si>
  <si>
    <t>ELC.EC.01.1</t>
  </si>
  <si>
    <t>ELC.AC.10</t>
  </si>
  <si>
    <t>ELC.AC.10 Falta o ausencia de definición y ejecución de actividades de control para los riesgos que se consideran como no aceptables.</t>
  </si>
  <si>
    <t>ELC.AC.10.1</t>
  </si>
  <si>
    <t>ELC.AC.10.1 Revisar los resultados de las pruebas a la gerencia y revisoría fiscal, validando que los dueños de los procesos definan los planes de acción suficientes para cerrar la observación y seguimiento sobre la gestión y actividades realizadas para el cierre, el cual es reportado a la Alta Dirección y Comité de Auditoria para aquellos casos de alto impacto si aplica.</t>
  </si>
  <si>
    <t>ELC.AC.10.2</t>
  </si>
  <si>
    <t>ELC.AC.10.2 Revisar que para los riesgos empresariales y de procesos con calificación Alto o Muy Alto de definan Indicadores Claves de Riesgos y se realice seguimiento a su medición y reporte a la Alta Dirección.</t>
  </si>
  <si>
    <t>AH.02 Posibilidad de aceptar dádivas o beneficios a nombre propio o de terceros para omitir alertas y/o gestiones sobre posibles eventos de apoderamiento de hidrocarburos, en beneficio de un tercero.</t>
  </si>
  <si>
    <t>AH.01.4</t>
  </si>
  <si>
    <t>AH.01.4 Evaluar los resultados del fenómeno de apoderamiento, tendencias del producto hurtado y de la instalación de conexiones ilícitas, y en caso de observar desviaciones o incrementos se analizan y se recomiendan acciones correctivas y preventivas en los casos que aplique, para el cierre de las brechas y la mejora del desempeño por parte de las áreas responsables.</t>
  </si>
  <si>
    <t>TDH.040.1.6</t>
  </si>
  <si>
    <t>TDH.040.1.6 Validar las perdidas o ganancias resultantes del balance diario de los recursos (plantas y líneas)</t>
  </si>
  <si>
    <t>AH.01.7</t>
  </si>
  <si>
    <t>AH.01.8</t>
  </si>
  <si>
    <t>AH.01.9</t>
  </si>
  <si>
    <t>AH.01</t>
  </si>
  <si>
    <t xml:space="preserve">AH.01 Apoderamiento de Hidrocarburos </t>
  </si>
  <si>
    <t>AH.01.2</t>
  </si>
  <si>
    <t>AH.01.2 Monitorear el cumplimiento al Plan integral de prevención y control de apoderamiento, a través de reuniones con los responsables y el análisis de indicador de cumplimiento; en caso de observar retrasos en la ejecución del plan, se acuerdan acciones para cierre de brechas según correspondan.</t>
  </si>
  <si>
    <t>AH.01.3</t>
  </si>
  <si>
    <t>Alto</t>
  </si>
  <si>
    <t>Registro de la novedad en Macrom.</t>
  </si>
  <si>
    <t>AC.050.2 Respuesta Insuficiente o inoportuna a la atención de emergencias operacionales.</t>
  </si>
  <si>
    <t>AC.050.1.2 Monitorear el cumplimiento de los planes anuales de preparación para la respuesta a emergencias operacionales.</t>
  </si>
  <si>
    <t>AC.050.2.1 Evaluar la efectividad de la respuesta a las emergencia</t>
  </si>
  <si>
    <t xml:space="preserve">AC.050.2.1 Evaluar la efectividad de la respuesta a las emergencia identificando desviaciones u oportunidades de mejora para definir planes de intervención u acciones correctivas.
Para los incumplimientos y/o desviaciones se definen, implementan y monitorean las acciones correctivas realizando el seguimiento al cierre de las brechas respecto a la efectividad de la gestión PRE (Preparación y Respuesta a Emergencias). </t>
  </si>
  <si>
    <t>TH.060.1</t>
  </si>
  <si>
    <t xml:space="preserve">TH.060.1 Comunicación externa errada, insuficiente o inoportuna y/o no alineada a la estrategia </t>
  </si>
  <si>
    <t>TH.060.1.1</t>
  </si>
  <si>
    <t>TH.060.1.1 Revisar y aprobar la estrategia de comunicaciones</t>
  </si>
  <si>
    <t xml:space="preserve">TH.060.1 Comunicación interna errada, insuficiente o inoportuna no alineada a la estrategia 
Causas:
- Cambios en la estrategia corporativa y del grupo empresarial
- Deficiencia en los canales efectivos de comunicación 
- Desconocimiento de la población objetivo
- Desconocimiento de los procesos 
- Desinformación para el público interno de la Compañía
- Coyuntura externas que afecten el plan
- Incumplimiento al plan de comunicaciones
Consecuencias:
- Desalineación con casa matriz
- Pérdida de credibilidad frente al público interno
</t>
  </si>
  <si>
    <t>TH.060.1.2</t>
  </si>
  <si>
    <t>TH.060.1.2 Realizar seguimiento a las actividades planeadas y su ejecución</t>
  </si>
  <si>
    <t>Gerencia de Compensación y Beneficios</t>
  </si>
  <si>
    <t>GO.040.6</t>
  </si>
  <si>
    <t>GO.040.6 Calcular, reconocer y pagar préstamos con inconsistencias y sin el cumplimiento de requisitos</t>
  </si>
  <si>
    <t>GO.040.6.1</t>
  </si>
  <si>
    <t>GO.040.6.2</t>
  </si>
  <si>
    <t>GO.040.6.4</t>
  </si>
  <si>
    <t>GO.040.5</t>
  </si>
  <si>
    <t>GO.040.5 Realizar pagos de nómina inexactos y/o a trabajadores no vinculados a la Compañía</t>
  </si>
  <si>
    <t>GO.040.1.3</t>
  </si>
  <si>
    <t xml:space="preserve">GO.040.1.3 Revisar que todo empleado que se retira de la compañía se da de baja en el aplicativo de nómina </t>
  </si>
  <si>
    <t>GO.040.1.3 Revisar que todo empleado que se retira de la compañía se da de baja en la herramienta de nómina y Succesfactor generando el reporte de retiros durante el periodo evaluado y verificando que corresponden a los empleados notificados para retiro.
Una vez revisado, el reporte se envía a tecnología para que efectué la inactivación del usuario en los aplicativos y sistemas que aplique.</t>
  </si>
  <si>
    <t>GO.040.5.1</t>
  </si>
  <si>
    <t>GO.040.5.2</t>
  </si>
  <si>
    <t>GO.040.5.2 Conciliar las cuentas de costo, gasto y pasivo de nómina con el Módulo de Finanzas de SAP (FI)</t>
  </si>
  <si>
    <t>GO.040.4</t>
  </si>
  <si>
    <t xml:space="preserve">GO.040.4 Incumplimiento a las políticas y procedimientos para la liquidación del bono de compensación variable </t>
  </si>
  <si>
    <t>ELC.EC.04.3</t>
  </si>
  <si>
    <t>ELC.EC.04.4</t>
  </si>
  <si>
    <t>Gerencia de Relaciones Laborales y Sindicales</t>
  </si>
  <si>
    <t>GO.040.3</t>
  </si>
  <si>
    <t>GO.040.3.2</t>
  </si>
  <si>
    <t>GO.040.3.2 Verificar que los procesos disciplinarios se hayan ejecutado en cumplimiento de lo establecido en el Reglamento de Trabajo de la compañía y conforme a la legislación y jurisprudencia vigentes y con la oportunidad requerida, validando que cada proceso disciplinario cuente con los soportes y pruebas que se hayan considerado durante la investigación y para la aplicación de una sanción o la terminación de un contrato de trabajo con justa causa.</t>
  </si>
  <si>
    <t>GO.040.3.4</t>
  </si>
  <si>
    <t>1. Actas de las reuniones del Comité de Convivencia
2. Recomendaciones presentadas a la alta Dirección
Ubicación: Carpeta confidencial</t>
  </si>
  <si>
    <t>GO.040.2</t>
  </si>
  <si>
    <t>GO.040.2.1</t>
  </si>
  <si>
    <t>GO.040.2.1 Revisar y aprobar los pagos de seguridad social y parafiscales</t>
  </si>
  <si>
    <t>GO.040.1</t>
  </si>
  <si>
    <t>GO.040.1 Cálculo de nómina, beneficios y liquidación final de empleados no acorde a la legislación vigente y las políticas de la Compañía y grupo empresarial</t>
  </si>
  <si>
    <t>GO.040.1.1</t>
  </si>
  <si>
    <t>GO.040.1.1 Revisar y aprobar la nómina incluyendo pagos a terceros y seguridad social.</t>
  </si>
  <si>
    <t>GO.040.1.4</t>
  </si>
  <si>
    <t>GO.040.1.4 Revisar y aprobar la solicitud de pago de beneficios</t>
  </si>
  <si>
    <t xml:space="preserve">GO.030.1 No atraer o mantener el talento humano con las competencias requeridas para el logro de los objetivos estratégicos.
</t>
  </si>
  <si>
    <t xml:space="preserve">GO.030.1 No atraer o mantener el talento humano con las competencias requeridas para el logro de los objetivos estratégicos.
Causas: 
- Alta carga laboral 
- Falta de claridad en los roles y responsabilidades 
- Falta de aseguramiento del conocimiento organizacional
- No contar con el talento interno para procesos de promoción y desarrollo
- Falta y fallas en la evaluación de los objetivos de desempeño 
Consecuencias: 
- Pérdida de agilidad y eficiencia en los procesos
- Pérdida de conocimiento organizacional
- incumplimiento de la estrategia
- Pérdida del talento humano
</t>
  </si>
  <si>
    <t>GO.030.1.1 Monitorear el índice de ambiente laboral de la Compañía</t>
  </si>
  <si>
    <t>ELC.EC.04.7 Monitorear el cumplimiento de las fases del ciclo de gestión de desempeño</t>
  </si>
  <si>
    <t>ELC.EC.04.7 Monitorear el cumplimiento de cada una de las fases del ciclo de gestión de desempeño de los colaboradores a través del seguimiento a las mismas asegurando el cumplimiento de la guía de desempeño</t>
  </si>
  <si>
    <t>ELC.EC.04.2 Revisar y aprobar el Plan de formación y desarrollo organizacional verificando que se encuentren alineados con la estrategia corporativa y los resultados de la organización.</t>
  </si>
  <si>
    <t>Atracción, selección y vinculación del talento humano</t>
  </si>
  <si>
    <t>GO.020.1.3 Revisar y aprobar la oferta laboral</t>
  </si>
  <si>
    <t>GO.020.1.3 Revisar y aprobar la oferta laboral, teniendo en cuenta el cargo/posición, para el cuál se está considerando el candidato verificando que se encuentre dentro de las políticas de compensación.</t>
  </si>
  <si>
    <t>GO.020.2.1 Revisar los resultados del informe de seguridad emitidos por el proveedor y en caso de existir una alerta de seguridad (coincidencias en listas restrictivas, antecedentes relacionados con actividades ilícitas, validez de certificados académicos y experiencia laboral) se toma la decisión de continuar o no con el proceso de vinculación según el tipo de alerta.</t>
  </si>
  <si>
    <t>Informe de seguridad 
Ubicación: Hoja de vida</t>
  </si>
  <si>
    <t>GO.020.2</t>
  </si>
  <si>
    <t>GO.020.2 Vincular o mantener empleados reportado en listas restrictivas</t>
  </si>
  <si>
    <t>GO.020.1</t>
  </si>
  <si>
    <t>GO.020.1 Vinculación de personal incumpliendo los requisitos establecidos en el procedimiento para el cargo</t>
  </si>
  <si>
    <t>Informe de selección validado por el evaluador de Selección
Ubicación: Hoja de vida de empleados</t>
  </si>
  <si>
    <t>GO.010.2</t>
  </si>
  <si>
    <t>GO.010.2 Diseñar e implementar una estructura organizacional sin alineación con la estrategia.
Control a nivel de entidad
ELC.EC.03 Falta de establecimiento de la estructura, líneas de reportes y responsabilidad apropiada para la consecución de los objetivos</t>
  </si>
  <si>
    <t>GO.010.2 Diseñar e implementar una estructura organizacional sin alineación con la estrategia.
Causa:
- Ausencia y/o desconocimiento de la estrategia, lineamientos corporativos y cambios de la organización
- Desconocimiento de los objetivos de los procesos, de sus roles y responsabilidades
Consecuencias: Incumplimiento de la estrategia, de los objetivos de los procesos, reprocesos, sobrecostos</t>
  </si>
  <si>
    <t>ELC.EC.03.5</t>
  </si>
  <si>
    <t>ELC.EC.03.5 Revisar y aprobar la estructura organizacional 0 y 1</t>
  </si>
  <si>
    <t>ELC.EC.03.5 Revisar y aprobar la estructura organizacional 0 y 1 de acuerdo con los cambios estratégicos.</t>
  </si>
  <si>
    <t>ELC.EC.03.6 Revisar y actualizar los roles y responsabilidades de nivel 1</t>
  </si>
  <si>
    <t xml:space="preserve">ELC.EC.03.6 Revisar y actualizar los roles y responsabilidades de nivel 1, de acuerdo con los cambios organizacionales.
</t>
  </si>
  <si>
    <t xml:space="preserve">GO.010.1 Tener una estrategia de talento humano desalineada con la estrategia de la organización y las necesidades del negocio 
</t>
  </si>
  <si>
    <t>GO.010.1.1 Revisar y aprobar incrementos salariales anuales y por evento</t>
  </si>
  <si>
    <t>TDH.040.2 Pérdidas o ganancias de volúmenes recibidos en custodia de crudos y refinados por fuera de los limites de control.</t>
  </si>
  <si>
    <t>TDH.040.1 Información Volumetrica de crudos y refinados con errores o inconsistencias.</t>
  </si>
  <si>
    <t>TDH.040.1.1</t>
  </si>
  <si>
    <t>TDH.040.1.2</t>
  </si>
  <si>
    <t>TDH.040.1.3</t>
  </si>
  <si>
    <t>TDH.040.1.3 Validar el cálculo de la Compensación Volumétrica por Calidad y/o Balance respecto a la "Propiedad del Remitente", a través de reunión (presencial y/o teleconferencia) en la que se valida con los remitentes los volúmenes, calidades y precios de los crudos transportados. En caso de no participación del remitente en la reunión, este se confirma a través de correo electrónico donde se emite el documento "Compensación volumétrica por calidad y/o Balance" de los diferentes sistemas, con los volúmenes, calidades y propietario, revisados y confirmados por los remitentes (dueños del producto).</t>
  </si>
  <si>
    <t>TDH.040.1.4</t>
  </si>
  <si>
    <t>TDH.040.1.4 Evaluar la viabilidad e impacto del cambio en el modelo de balance volumétrico</t>
  </si>
  <si>
    <t>TDH.040.1.4 Evaluar, cada vez que se requiera un ajuste/cambio en la configuración del balance volumétrico, la viabilidad e impacto del cambio en el modelo de balance volumétrico, a través del formato 'MATRIZ DE EVALUACIÓN DE RIESGO PARA CAMBIOS EN EL MODELO DE BALANCE VOLUMÉTRICO'. Una vez realizado el cambio, el solicitante verifica el ajuste en la herramienta de gestión Volumetrica para así dar cierre al requerimiento.</t>
  </si>
  <si>
    <t>TDH.040.1.5</t>
  </si>
  <si>
    <t>TDH.030.8</t>
  </si>
  <si>
    <t>TDH.030.8.4 Analizar las novedades que se presentan en los descargaderos.</t>
  </si>
  <si>
    <t>TDH.030.8.5</t>
  </si>
  <si>
    <t>Evidencias
a) Solicitud de creación del punto de origen por parte del cliente
b) Soporte de la fuente consultada ANH y para plantas con los documentos indicados. 
c) Certificación por parte del representante legal del Origen de Crudo cuando aplique.
d) Certificado de las especificaciones del crudo a recibir emitido por un tercero en el campo o planta de origen (ASSAY).</t>
  </si>
  <si>
    <t>TDH.030.8.6</t>
  </si>
  <si>
    <t>TDH.030.8.6 Analizar las novedades consolidades que se presentan en los descargaderos.</t>
  </si>
  <si>
    <t>TDH.030.8.7</t>
  </si>
  <si>
    <t>TDH.030.7 Inapropiada formulación o incumplimiento de planes de acción de no conformidades, acciones correctivas, preventivas y/o de mejora del desempeño energético.</t>
  </si>
  <si>
    <t xml:space="preserve">TDH.030.7 Inapropiada formulación de planes de acción de no conformidades, acciones correctivas, preventivas y/o de mejora del desempeño energético.
Causas:
• Establecimiento de planes de acción no ajustados a las recomendaciones.
• Olvido de fechas y compromisos definidos.
• Falta de recursos para la implementación de las recomendaciones.
Consecuencias:
• Planes de acción no eficaces, no se logra eliminar la causa raíz del evento.
</t>
  </si>
  <si>
    <t>TDH.030.7.1 Realizar el análisis causal de las no conformidades, acciones correctivas, preventivas y/o de mejora del desempeño energético y asegurar que el plan de acción quede adecuadamente definido con los responsables y las fechas de ejecución de las acciones en el registro que aplique, según lo definido en el HSE-PD-069 Procedimiento de no conformidades, acciones correctivas y de mejora.</t>
  </si>
  <si>
    <t>TDH.030.6</t>
  </si>
  <si>
    <t>TDH.030.6 Desempeño energético por fuera de los parámetros de optimización establecidos.</t>
  </si>
  <si>
    <t>TDH.030.6 Desempeño energético por fuera de los parámetros de optimización establecidos.
Causas:
• Falta de comunicación oportuna de cambios en criterios operacionales para la mejora del desempeño energético.
• Incumplimiento de los criterios de control operacional del desempeño energético establecidos.
• Criterios de control operacional del desempeño energético no identificados.
• Desviaciones en la precisión de equipos de medición de las características clave para el seguimiento del desempeño energético.
• Pérdida de datos de mediciones de variables relevantes.
• Cambios de factores estáticos (tecnología, infraestructura, proceso). 
• Errores humanos en la toma de datos y en la mediciones realizadas.
Consecuencias:
• Sobreconsumos de energéticos y su consecuente costo financiero.
• Incumplimiento de objetivos y metas energéticas</t>
  </si>
  <si>
    <t>TDH.030.6.2</t>
  </si>
  <si>
    <t xml:space="preserve">TDH.030.6.2 Revisar los resultados del seguimiento, medición y evaluación del desempeño energético a través del Dashboard de seguimiento del control operacional del desempeño energético y del registro de TDH-FR-128 Tablero de indicadores de desempeño energético y control operacional. Para los casos en los que se observen baja aplicación de los criterios establecidos o nuevos criterios no identificados previamente se revisan las causas y se toman las acciones correctivas pertinentes con los responsables. </t>
  </si>
  <si>
    <t>TDH.030.6.3</t>
  </si>
  <si>
    <t>TDH.030.6.3 Verificar cada vez se informen cambios en los factores estáticos por las áreas responsables en las reuniones de seguimiento del control operacional del desempeño energético que se actualice la revisión energética, línea de base energética y/o demás componentes del Elemento de Eficiencia, Transición Energética y Descarbonización de la Operación.</t>
  </si>
  <si>
    <t>TDH.030.5 Posibilidad de incumplimiento a la normatividad legal aplicable y de otra índole relacionados con la eficiencia energética, uso de la energía y consumo de energía.</t>
  </si>
  <si>
    <t>TDH.030.5 Posibilidad de incumplimiento a la normatividad legal aplicable y de otra índole relacionados con la eficiencia energética, uso de la energía y consumo de energía.
Causas:
• Desconocimiento de la normatividad legal aplicable.
• Inadecuada aplicación de los requisitos legales aplicables.
Consecuencias:
• Multas, sanciones, demandas.
• Incumplimiento de requisitos, perdida de Certificación o NC mayor resultantes de auditorías.</t>
  </si>
  <si>
    <t xml:space="preserve">TDH.030.5.2 Revisar a través de la Matriz de Requisitos y Referentes actualizada que se de cumplimiento a los requisitos legales por medio de reuniones y el suministro de las evidencias por parte de los responsables. En caso de no contar con los soportes se analiza la situación y se toman los correctivos. </t>
  </si>
  <si>
    <t>1. Matriz de requisitos y referentes actualizada con el seguimiento.
2. Acta de revisión anual</t>
  </si>
  <si>
    <t>TDH.030.4 Incidentes o fallas en la operación del activo a cargo. (sistemas que se ejecuten en operación remota)</t>
  </si>
  <si>
    <t>TDH.020.6.3 Monitorear el cumplimiento a las instrucciones operacionales asociadas al programa de transporte.</t>
  </si>
  <si>
    <t xml:space="preserve">TDH.020.6.3 Monitorear el cumplimiento a las instrucciones operacionales asociadas a la ejecución del servicio para dar cumplimiento a la programación a través de la información reportada en las herramientas tecnológicas del área y si se presenta alguna novedad sobre las condiciones de la operación realiza o solicita los ajustes correspondientes. </t>
  </si>
  <si>
    <t>TDH.020.6.5 Verificar la disponibilidad del activo para el reinicio de operaciones.</t>
  </si>
  <si>
    <t>TDH.020.6.5 Verificar con las áreas involucradas antes de coordinar la reanudación de operaciones por circunstancias propias de la operación, el entorno y la infraestructura, que se ha recibido el correo por parte del área responsable de la intervención del activo, confirmando la disponibilidad del activo para el reinicio de operaciones.</t>
  </si>
  <si>
    <t>Correo de mantenimiento y/o jefe de operaciones confirmando la finalización de las actividades y entregando los activos disponibles para la operación.</t>
  </si>
  <si>
    <t>TDH.020.6.4 Validar los resultados de la ejecución de la operación.</t>
  </si>
  <si>
    <t>TDH.030.2</t>
  </si>
  <si>
    <t>TDH.030.2.1</t>
  </si>
  <si>
    <t>TDH.030.1</t>
  </si>
  <si>
    <t>TDH.030.1.1</t>
  </si>
  <si>
    <t>TDH.030.1.3</t>
  </si>
  <si>
    <t xml:space="preserve">TDH.030.1.3 Revisar que los costos de energía no regulada estén adecuadamente registrados. </t>
  </si>
  <si>
    <t>TDH.020.7 Falta de capacidad o perdida de oportunidad de almacenamiento para cumplir con la demanda de transporte esperado.</t>
  </si>
  <si>
    <t xml:space="preserve">TDH.020.7.1 Revisar las necesidades de transporte para el abastecimiento de crudos y refinados del país de acuerdo a las proyecciones de consumo y estudios de mercado y/o estudios de proyecciones de producción para oleoductos, y con base en esta información se corren diferentes escenarios de volúmenes a transportar e identificar si la infraestructura actual y futura (líneas, tanques, bombas) responde a esas necesidades. En caso de identificar que la infraestructura es insuficiente se generan las alertas en conjunto con el área comercial, para toda las áreas involucradas para que evalúen las necesidades de proyectos de inversión. </t>
  </si>
  <si>
    <t xml:space="preserve">TDH.020.1.2. Validación de volúmenes transportados respecto a lo establecido en el plan de transporte </t>
  </si>
  <si>
    <t>TDH.020.1.2. Validar que los volúmenes transportados cumplieron con lo establecido en el plan de transporte de la compañía (presupuesto ingresos Cenit) y con la nominación en términos de volúmenes planeados y nominados para el periodo.
Si se identifican desviaciones por debajo del 95%, se evalúan, identifican causas y se establecen acciones a implementar con los responsables involucrados para cada caso. (p.e: responsables de mantener la continuidad de los sistemas, responsables de acuerdos comerciales, definición de pronósticos, ajustes en la nominación inicial)</t>
  </si>
  <si>
    <t>TDH.020.6 Incumplimiento a la nominación de los remitentes.</t>
  </si>
  <si>
    <t xml:space="preserve">TDH.020.6.2 Verificar la factibilidad del programa de transporte de hidrocarburos por ductos y manejo de puertos. </t>
  </si>
  <si>
    <t xml:space="preserve">Actas de reunión diaria del Jefe de Turno </t>
  </si>
  <si>
    <t>TDH.020.5</t>
  </si>
  <si>
    <t>TDH.020.5.1</t>
  </si>
  <si>
    <t>TDH.020.4 Entrega de volúmenes no solicitados por los clientes.</t>
  </si>
  <si>
    <t>TDH.020.3</t>
  </si>
  <si>
    <t>TDH.020.3 Incumplimiento al programa de exportaciones / Importaciones.</t>
  </si>
  <si>
    <t>TDH.020.3.3</t>
  </si>
  <si>
    <t>TDH.020.2 Falta o fallas en la asignación de la propiedad de los cargamentos exportados por el terminal Coveñas.</t>
  </si>
  <si>
    <t>TDH.020.1 Incumplimiento a las metas presupuestales de transporte</t>
  </si>
  <si>
    <t xml:space="preserve">TDH.020.1.1. Validación de nominaciones respecto a lo establecido en el plan de transporte </t>
  </si>
  <si>
    <t>TDH.020.1.1. Validar que las nominaciones globales del periodo correspondan a lo establecido en el plan de transporte en términos de volúmenes planeados para el periodo, comparando el plan vs lo nominado.
Si se identifican desviaciones por debajo del 95%, se evalúan, identifican causas y se establecen acciones a implementar con los responsables involucrados para cada caso. (p.e: responsables de mantener la continuidad de los sistemas, responsables de acuerdos comerciales, definición de pronósticos, ajustes en la nominación inicial)</t>
  </si>
  <si>
    <t>TDH.010.1 Incumplimiento de los estándares técnicos y/o especificaciones de calidad y cantidad en las entregas a clientes.</t>
  </si>
  <si>
    <t>TDH.010.1.1 Revisar las actualizaciones y/o nuevas normativas o lineamientos de calidad.</t>
  </si>
  <si>
    <t>TDH.010.1.1 Revisar las actualizaciones y/o nuevas normativas o lineamientos de calidad y cantidad recibidas de la gerencia de estrategia y regulación, para el transporte de productos. El resultado de la revisión, se incluye o actualiza en la matriz 'MAPEO Y ANÁLISIS DE REGULACIÓN, se comunica mediante comunicación interna o externa (según aplique) y de ser necesario se genera o actualiza la documentación interna que corresponda.</t>
  </si>
  <si>
    <t>TDH.010.1.2 Revisar, cada vez que se requiera generar condiciones/acuerdos técnicos (en temas de calidad y de cantidad para crudos y refinados a transportar), que estos cubran las necesidades internas y de terceros por la operación y especificación requerida de los productos.
Como evidencia de la revisión se firmar documento final como aprobación.</t>
  </si>
  <si>
    <t>TDH.010.1.3 Monitorear los reportes de control de especificaciones de calidad</t>
  </si>
  <si>
    <t>TDH.010.1.3 Monitorear los reportes de control de especificaciones de calidad, en todos los sistemas, generados por los laboratorios e inspectores. Si se identifican valores de especificación de calidad por fuera de los límites (desviaciones), se toman las acciones para corregirlas, como evidencia queda el correo electrónico con la gestión realizada. Si se identifica desviaciones que impacten la entrega/recibo a los clientes se reportan al área comercial para su gestión.</t>
  </si>
  <si>
    <t>TDH.010.1.4 Auditar o inspeccionar los sistemas de medición y laboratorios.</t>
  </si>
  <si>
    <t>TDH.010.1.5 Verificar que los datos arrojados de las corridas de verificación de los medidores de los sistemas de transferencia de custodia estén dentro de los limites de control, validando que los datos descargados de los sistemas de medición estén dentro de los limites de la carta de control del medidor, si los factores están por fuera de los limites, se programa el mantenimiento correspondiente y se activa la medición de respaldo.</t>
  </si>
  <si>
    <t>MATRIZ DE VALORACIÓN DE RIESGO NEGOCIO TRANSPORTE DE HIDROCARBUROS</t>
  </si>
  <si>
    <t xml:space="preserve">Tipos de Impacto </t>
  </si>
  <si>
    <t>Uso Probabilidad</t>
  </si>
  <si>
    <t xml:space="preserve">Probabilidad </t>
  </si>
  <si>
    <t>Consecuencias adicionales para "Proyectos"</t>
  </si>
  <si>
    <t>Proyectos
Operaciones
Confiabilidad
Corporativo</t>
  </si>
  <si>
    <t>Histórico</t>
  </si>
  <si>
    <t xml:space="preserve">Ha ocurrido hace más de 10 años en el negocio de transporte  </t>
  </si>
  <si>
    <t xml:space="preserve">Ha ocurrido hace más de 5 años en el negocio de transporte </t>
  </si>
  <si>
    <t>Ha ocurrido en los últimos 5 años en la compañía</t>
  </si>
  <si>
    <t>Ha ocurrido en los últimos 2 años en la compañía</t>
  </si>
  <si>
    <t xml:space="preserve">Ha ocurrido 1 vez en el año en la compañía </t>
  </si>
  <si>
    <t>Ha ocurrido más de una vez en el año</t>
  </si>
  <si>
    <t>TIR o Estimado Costos Fase 3</t>
  </si>
  <si>
    <t>Tipo Proyecto</t>
  </si>
  <si>
    <t xml:space="preserve">Personas </t>
  </si>
  <si>
    <t>Económico</t>
  </si>
  <si>
    <t xml:space="preserve">Medio Ambiente </t>
  </si>
  <si>
    <t xml:space="preserve">Reputación </t>
  </si>
  <si>
    <t>Potencial</t>
  </si>
  <si>
    <t>Es improbable que ocurra  (0-15%)</t>
  </si>
  <si>
    <t>Es raro que ocurra  
(15%-30%)</t>
  </si>
  <si>
    <t>Es posible que ocurra 
 (30%-45%)</t>
  </si>
  <si>
    <t>Es probable que ocurra 
(45%-60%)</t>
  </si>
  <si>
    <t xml:space="preserve"> Es muy probable que ocurra (60%-80%)</t>
  </si>
  <si>
    <t xml:space="preserve"> Ocurrirá con alto nivel de certeza (80%-100%)</t>
  </si>
  <si>
    <t>CAPEX (USD$):</t>
  </si>
  <si>
    <t>Programa Ejecución (días)</t>
  </si>
  <si>
    <t>menor a 1 x 10 -5</t>
  </si>
  <si>
    <t>1 x 10 -5 a 1 x 10 -4</t>
  </si>
  <si>
    <t>1 x 10 -4 a 1 x 10 -3</t>
  </si>
  <si>
    <t>1 x 10 -3 a 1 x 10 - 2</t>
  </si>
  <si>
    <t xml:space="preserve"> 1 x 10-2 a 1 x 10 -1</t>
  </si>
  <si>
    <t>más de 1 x 10-1</t>
  </si>
  <si>
    <t>CAPEX</t>
  </si>
  <si>
    <t>Tiempo</t>
  </si>
  <si>
    <t>Nivel de Impacto</t>
  </si>
  <si>
    <t>A: Improbable</t>
  </si>
  <si>
    <t>B: Raro</t>
  </si>
  <si>
    <t>C: Posible</t>
  </si>
  <si>
    <t>D: Probable</t>
  </si>
  <si>
    <t>E: Muy Probable</t>
  </si>
  <si>
    <t>F: Con Certeza</t>
  </si>
  <si>
    <t>Desde</t>
  </si>
  <si>
    <t>Hasta</t>
  </si>
  <si>
    <t>A6</t>
  </si>
  <si>
    <t>Medio</t>
  </si>
  <si>
    <t>&gt;15% 
Programa Ejecución</t>
  </si>
  <si>
    <t>Fatalidad o invalidez mayor a 5 personas</t>
  </si>
  <si>
    <t xml:space="preserve">&gt;= 10 % UN </t>
  </si>
  <si>
    <t xml:space="preserve"> Catastrófico</t>
  </si>
  <si>
    <t>Afectación catastrófica</t>
  </si>
  <si>
    <t>6
Catastrófico</t>
  </si>
  <si>
    <t>B6</t>
  </si>
  <si>
    <t>C6</t>
  </si>
  <si>
    <t>D6</t>
  </si>
  <si>
    <t>E6</t>
  </si>
  <si>
    <t>F6</t>
  </si>
  <si>
    <t>A5</t>
  </si>
  <si>
    <t>Efecto Extremo</t>
  </si>
  <si>
    <t>A4</t>
  </si>
  <si>
    <t>Bajo</t>
  </si>
  <si>
    <t>&gt;10% 
Programa Ejecución</t>
  </si>
  <si>
    <t xml:space="preserve">Fatalidad o invalidez de 1 a 5 personas </t>
  </si>
  <si>
    <t xml:space="preserve">de &gt;= 3% UN  a &lt; 10%UN </t>
  </si>
  <si>
    <t xml:space="preserve"> Extremo</t>
  </si>
  <si>
    <t>Afectación extrema</t>
  </si>
  <si>
    <r>
      <rPr>
        <b/>
        <sz val="26"/>
        <color indexed="9"/>
        <rFont val="Calibri"/>
        <family val="2"/>
        <scheme val="minor"/>
      </rPr>
      <t>5
Extremo</t>
    </r>
  </si>
  <si>
    <t>B5</t>
  </si>
  <si>
    <t>C5</t>
  </si>
  <si>
    <t>D5</t>
  </si>
  <si>
    <t>E5</t>
  </si>
  <si>
    <t>F5</t>
  </si>
  <si>
    <t>A3</t>
  </si>
  <si>
    <t>A2</t>
  </si>
  <si>
    <t>El negocio de transporte está comprometido con la salud, la seguridad, el ambiente y se refleja en sus metas de cero tolerancia a accidentes que puedan generar afectación a las personas o el ambiente. Se utiliza esta matriz para priorizar las acciones en la mitigación de los riesgos.</t>
  </si>
  <si>
    <t>A1</t>
  </si>
  <si>
    <r>
      <rPr>
        <b/>
        <sz val="26"/>
        <color indexed="9"/>
        <rFont val="Calibri"/>
        <family val="2"/>
        <scheme val="minor"/>
      </rPr>
      <t>4
Mayor</t>
    </r>
  </si>
  <si>
    <t>B4</t>
  </si>
  <si>
    <t>C4</t>
  </si>
  <si>
    <t>D4</t>
  </si>
  <si>
    <t>E4</t>
  </si>
  <si>
    <t>F4</t>
  </si>
  <si>
    <t>Intermedio</t>
  </si>
  <si>
    <t>&gt;5% 
Programa Ejecución</t>
  </si>
  <si>
    <t>Incapacidad permanente, pérdida de capacidad laboral parcial o total: 
• Daños  irreversibles en la salud sin discapacidad y/o
• Personal en estado crítico que requiere acciones de salvamento inmediatas</t>
  </si>
  <si>
    <t xml:space="preserve">de &gt;=1% UN a &lt; 3% UN </t>
  </si>
  <si>
    <t>Mayor</t>
  </si>
  <si>
    <t>Afectación  mayor</t>
  </si>
  <si>
    <t>Efecto Intermedio</t>
  </si>
  <si>
    <t>&gt;1,67%
Programa Ejecución</t>
  </si>
  <si>
    <t xml:space="preserve">
- Incapacidad temporal y/o
- Reubicación laboral permanente y/o
- Efectos  en  la  salud  que  son reversibles.</t>
  </si>
  <si>
    <t xml:space="preserve">de &gt;= 0,5%UN a &lt; 1%UN </t>
  </si>
  <si>
    <t>Afectación moderada</t>
  </si>
  <si>
    <r>
      <rPr>
        <b/>
        <sz val="26"/>
        <color indexed="9"/>
        <rFont val="Calibri"/>
        <family val="2"/>
        <scheme val="minor"/>
      </rPr>
      <t>3
Moderado</t>
    </r>
  </si>
  <si>
    <t>B3</t>
  </si>
  <si>
    <t>C3</t>
  </si>
  <si>
    <t>D3</t>
  </si>
  <si>
    <t>E3</t>
  </si>
  <si>
    <t>F3</t>
  </si>
  <si>
    <t>Efecto Bajo</t>
  </si>
  <si>
    <t>B2</t>
  </si>
  <si>
    <t>&gt;0,83%
Programa Ejecución</t>
  </si>
  <si>
    <t xml:space="preserve">
- Tratamiento médico y/o
- Trabajo restringido</t>
  </si>
  <si>
    <t xml:space="preserve">de &gt;= 0,1% UN a &lt; 0,5%UN </t>
  </si>
  <si>
    <t xml:space="preserve">Menor </t>
  </si>
  <si>
    <t>Impacto Menor</t>
  </si>
  <si>
    <t>2
Menor</t>
  </si>
  <si>
    <t>C2</t>
  </si>
  <si>
    <t>D2</t>
  </si>
  <si>
    <t>E2</t>
  </si>
  <si>
    <t>F2</t>
  </si>
  <si>
    <t>B1</t>
  </si>
  <si>
    <t>&lt;0,83%</t>
  </si>
  <si>
    <t>&lt;0,83% 
Programa Ejecución</t>
  </si>
  <si>
    <t xml:space="preserve">
 - Lesión leve y/o
- Atención en lugar de trabajo y/o
- Primeros auxilios</t>
  </si>
  <si>
    <t>&lt; 0,1% UN (1MUS)</t>
  </si>
  <si>
    <t>Leve</t>
  </si>
  <si>
    <t>Impacto Leve</t>
  </si>
  <si>
    <r>
      <rPr>
        <b/>
        <sz val="26"/>
        <color indexed="9"/>
        <rFont val="Calibri"/>
        <family val="2"/>
        <scheme val="minor"/>
      </rPr>
      <t>1
Leve</t>
    </r>
  </si>
  <si>
    <t>C1</t>
  </si>
  <si>
    <t>D1</t>
  </si>
  <si>
    <t>E1</t>
  </si>
  <si>
    <t>F1</t>
  </si>
  <si>
    <t>UN - Año 2022</t>
  </si>
  <si>
    <t>Muy Alto</t>
  </si>
  <si>
    <t xml:space="preserve">Homologación </t>
  </si>
  <si>
    <t>Codigo</t>
  </si>
  <si>
    <t># de veces el riesgo</t>
  </si>
  <si>
    <t># de veces del control</t>
  </si>
  <si>
    <t>Débil</t>
  </si>
  <si>
    <t>Total</t>
  </si>
  <si>
    <t>% Fuerte</t>
  </si>
  <si>
    <t>% Moderado</t>
  </si>
  <si>
    <t>% Debil</t>
  </si>
  <si>
    <t>Calif</t>
  </si>
  <si>
    <t>Jefatura de Optimización y Control Operativo</t>
  </si>
  <si>
    <t>Vicepresidentes</t>
  </si>
  <si>
    <t>GERENCIA o JEFATURA</t>
  </si>
  <si>
    <t>Riesgo Empresarial</t>
  </si>
  <si>
    <t>Presidencia</t>
  </si>
  <si>
    <t>Todas las Vicepresidencias</t>
  </si>
  <si>
    <t>Jefatura Ambiental</t>
  </si>
  <si>
    <t>Jefatura Análisis Financiero y Presupuesto</t>
  </si>
  <si>
    <t>Jefatura Analítica de Mantenimiento</t>
  </si>
  <si>
    <t>Jefatura de Calidad y Gestión Volumétrica</t>
  </si>
  <si>
    <t>Jefatura de Compras</t>
  </si>
  <si>
    <t>Jefatura de Consolidación y Reportes Financiero</t>
  </si>
  <si>
    <t>Jefatura de Contabilidad</t>
  </si>
  <si>
    <t>Jefatura de Mantenimiento Andina</t>
  </si>
  <si>
    <t>Jefatura de Mantenimiento Caño Limón</t>
  </si>
  <si>
    <t>Jefatura de Mantenimiento Caribe</t>
  </si>
  <si>
    <t>Jefatura de Mantenimiento Central</t>
  </si>
  <si>
    <t>Jefatura de Mantenimiento Coveñas</t>
  </si>
  <si>
    <t>Jefatura de Mantenimiento Llanos</t>
  </si>
  <si>
    <t>Jefatura de Mantenimiento Magdalena Medio</t>
  </si>
  <si>
    <t>Jefatura de Mantenimiento Occidente</t>
  </si>
  <si>
    <t>Jefatura de Mantenimiento Sur</t>
  </si>
  <si>
    <t>Jefatura de Nómina y Compensación</t>
  </si>
  <si>
    <t>Jefatura de Operaciones Apiay</t>
  </si>
  <si>
    <t>Jefatura de Operaciones Mansilla</t>
  </si>
  <si>
    <t>Jefatura de Operaciones Puente Aranda - Albán</t>
  </si>
  <si>
    <t>Jefatura de Operaciones Tocancipá - Sutamarchán</t>
  </si>
  <si>
    <t>Jefatura de Proyectos</t>
  </si>
  <si>
    <t>Jefatura de Tesorería</t>
  </si>
  <si>
    <t>Jefatura de Tierras y Geomática</t>
  </si>
  <si>
    <t>Jefatura Gestión de Desempeño Estaciones</t>
  </si>
  <si>
    <t>Jefatura Gestión de Desempeño Líneas</t>
  </si>
  <si>
    <t>Jefatura Gestión de Entorno</t>
  </si>
  <si>
    <t>Jefatura Ingeniería</t>
  </si>
  <si>
    <t>Jefatura Legal de Abastecimiento</t>
  </si>
  <si>
    <t>Jefatura Planeación de Mantenimiento</t>
  </si>
  <si>
    <t>Jefatura Seguridad Industrial</t>
  </si>
  <si>
    <t>Jefatura Técnica Administrativa de Gestión de Contratos</t>
  </si>
  <si>
    <t>Jefatura Tributaria</t>
  </si>
  <si>
    <t>Riesgo Inherente</t>
  </si>
  <si>
    <t>Conjunto de Controles</t>
  </si>
  <si>
    <t>Calificación Inherente</t>
  </si>
  <si>
    <t>Nivel Residual (probabilidad X impacto)</t>
  </si>
  <si>
    <t>A:Improbable / 4:Mayor</t>
  </si>
  <si>
    <t>A:Improbable / 5:Extremo</t>
  </si>
  <si>
    <t>A:Improbable / 6:Catastrofico</t>
  </si>
  <si>
    <t>No Disminuye</t>
  </si>
  <si>
    <t>Debil</t>
  </si>
  <si>
    <t>A:Improbable / 3:Moderado</t>
  </si>
  <si>
    <t>A:Improbable / 2:Menor</t>
  </si>
  <si>
    <t>A:Improbable / 1:Leve</t>
  </si>
  <si>
    <t>B:Raro / 4:mayor</t>
  </si>
  <si>
    <t>B:Raro / 5:Extremo</t>
  </si>
  <si>
    <t>B:Raro / 6:Catastrofico</t>
  </si>
  <si>
    <t>B:Raro / 3:Moderado</t>
  </si>
  <si>
    <t>B:Raro / 2:Menor</t>
  </si>
  <si>
    <t>B:Raro / 1:Leve</t>
  </si>
  <si>
    <t>C:Posible / 4:Mayor</t>
  </si>
  <si>
    <t>C:Posible / 5:Extremo</t>
  </si>
  <si>
    <t>C:Posible / 6:Catastrofico</t>
  </si>
  <si>
    <t>C:Posible / 3:Moderado</t>
  </si>
  <si>
    <t>C:Posible / 2:Menor</t>
  </si>
  <si>
    <t>C:Posible / 1:Leve</t>
  </si>
  <si>
    <t>D:Probable / 4:Mayor</t>
  </si>
  <si>
    <t>D:Probable 6:Catastrofico</t>
  </si>
  <si>
    <t>D:Probable / 3:Moderado</t>
  </si>
  <si>
    <t>D:Probable / 5:Extremo</t>
  </si>
  <si>
    <t>D:Probable / 2:Menor</t>
  </si>
  <si>
    <t>D:Probable / 1:Leve</t>
  </si>
  <si>
    <t>E:Muy Probable / 4:Mayor</t>
  </si>
  <si>
    <t>E:Muy Probable / Catastrofico</t>
  </si>
  <si>
    <t>E:Muy Probable / 5:Extremo</t>
  </si>
  <si>
    <t>E:Muy probable / 3:Moderado</t>
  </si>
  <si>
    <t>E:Muy Probable / 2:Menor</t>
  </si>
  <si>
    <t>E: Muy Probable / 1:Leve</t>
  </si>
  <si>
    <t>F:Con Certeza / 4:Mayor</t>
  </si>
  <si>
    <t>F:Con Certeza / 6:Catastrofico</t>
  </si>
  <si>
    <t>F:Con Certeza / 5:Extremo</t>
  </si>
  <si>
    <t>F:Con Certeza / 3:Moderado</t>
  </si>
  <si>
    <t>F: Con certeza / 2: Menor</t>
  </si>
  <si>
    <t>F: Con certeza / 1: Leve</t>
  </si>
  <si>
    <t>Macro Proceso</t>
  </si>
  <si>
    <t>Proceso de Nivel 1</t>
  </si>
  <si>
    <t>Versión</t>
  </si>
  <si>
    <t>Compensación y retención del talento humano</t>
  </si>
  <si>
    <t>Planeación Estratégica, Nuevos Negocios y Regulación</t>
  </si>
  <si>
    <t>Desarrollo de operaciones</t>
  </si>
  <si>
    <t>Desarrollo, liderazgo y cultura</t>
  </si>
  <si>
    <t>Desincorporación de activos</t>
  </si>
  <si>
    <t>Estrategia gestión de activos</t>
  </si>
  <si>
    <t>Evaluación, condición y desempeño de los activos</t>
  </si>
  <si>
    <t>Gestión de cambio</t>
  </si>
  <si>
    <t>Gestión de conocimiento</t>
  </si>
  <si>
    <t>Gestión de convenios y acuerdos</t>
  </si>
  <si>
    <t>Gestión de la seguridad en el trabajo (S)</t>
  </si>
  <si>
    <t>Gestión de procesos y arquitectura de negocio</t>
  </si>
  <si>
    <t>Gestión de riesgos, control y cumplimiento</t>
  </si>
  <si>
    <t>Gestión de salud e higiene ocupacional (H)</t>
  </si>
  <si>
    <t>Gestión de seguridad de procesos basada en riesgos</t>
  </si>
  <si>
    <t>Gestión de servicios administrativos</t>
  </si>
  <si>
    <t>Gestión relaciones laborales y sindicales</t>
  </si>
  <si>
    <t>Identificación y desarrollo de nuevas oportunidades comerciales</t>
  </si>
  <si>
    <t>Investigación del mercado, clientes y entorno económico</t>
  </si>
  <si>
    <t>Mejora continua</t>
  </si>
  <si>
    <t>Monitoreo al desempeño de transporte de hidrocarburos</t>
  </si>
  <si>
    <t>Nuevos negocios, adquisiciones y fusiones</t>
  </si>
  <si>
    <t>Planeación estrategia talento humano</t>
  </si>
  <si>
    <t>Planeación, programación e intervención de los activos</t>
  </si>
  <si>
    <t>Prevención y control de apoderamiento de hidrocarburos</t>
  </si>
  <si>
    <t>Relacionamiento con oferentes, proveedores y contratistas</t>
  </si>
  <si>
    <t>Aseguramiento de tarifas</t>
  </si>
  <si>
    <t>Gestión regulatoria</t>
  </si>
  <si>
    <t xml:space="preserve">Gerencia de Regulación </t>
  </si>
  <si>
    <t>SS.040.1</t>
  </si>
  <si>
    <t>SS.040.1.1</t>
  </si>
  <si>
    <t>SS.040.1.1 Monitorear las novedades/cambios en el marco normativo aplicable a Cenit</t>
  </si>
  <si>
    <t>CT.TI.040.6.4 Validar la existencia de autorizaciones para el tratamiento de datos personales en los repositorios administrados por cada macroproceso, para mínimo 10 titulares de datos por repositorio. En caso de identificar datos personales sin la autorización correspondiente, se debe abstener de usar los datos hasta que se obtenga la autorización necesaria o, en caso de ser requerido, proceder con el borrado de los datos.</t>
  </si>
  <si>
    <t>CT.TI.030.2.7 Revisar los usuarios con acceso a los sistemas de información con alcance SOX, teniendo en cuenta la necesidad de acceso de acuerdo con las funciones que realizada versus perfil/rol asignado.
Si se cumple con los criterios se indica la confirmación/aprobación respectiva, de lo contrario se solicitan los ajustes de los accesos revisados. 
A partir de la verificación, Digital realiza el plan de acción con las observaciones identificadas por los líderes funcionales, facilitadores ECP y/o jefes inmediatos.
En caso de que un usuario solicite el retiro de un perfil/rol, no requiere aprobación.
Para los usuarios no requeridos se verifica que el usuario no haya presentado ingresos posteriores, en caso de identificar accesos se escala la situación al líder funcional/dueño de proceso/jefe inmediato para que revise la situación.
Para las cuentas de usuario que no se reciba respuesta/confirmación serán bloqueadas.
Nota: Los permisos de acceso de los líderes funcionales son verificados por el líder funcional suplente o su jefe inmediato.</t>
  </si>
  <si>
    <t>CT.TI.030.2.16 Revisar los usuarios con acceso a permisos críticos: 
SAP ERP transacciones de tipo 'Alta' o 'Muy Alta'. Además, para los transportes realizados durante el periodo se verifica que sean realizados por funcionarios autorizados.
SSFF y Payroll: permisos críticos definidos en las matrices de acceso
GRC y SOLMAN: permisos de aprobación de roles y cambios por proceso
Si se cumple con los criterios se indica la confirmación/aprobación respectiva, de lo contrario se solicitan los ajustes de los accesos revisados. 
A partir de la verificación, digital realiza el plan de acción con las observaciones identificadas por los líderes funcionales, facilitadores ECP y/o jefes inmediatos. Para las cuentas de usuario que no se reciba respuesta/confirmación, se bloqueará el usuario.
Nota: Los permisos de acceso de los líderes funcionales son verificados por el líder funcional suplente o su jefe inmediato.</t>
  </si>
  <si>
    <t>Documento de libre plática físico en carpeta del buque (archivo físico en estación).
Ubicación: RUCE</t>
  </si>
  <si>
    <t xml:space="preserve"> - Actas de Recibo o documento equivalente aprobada por el Supervisor Técnico y el Contratista, con los soportes correspondientes para servicios
- Soporte que avale la entrega del bien
- Certificación de gastos reembolsables (cuándo aplique)
Ubicación: Sistema de Información </t>
  </si>
  <si>
    <t>- Documento que acredita el inicio del contrato de acuerdo con lo estipulado en el mismo. (cuando aplique)
- Pólizas del contrato emitidas por la aseguradora cuando aplique o la evidencia originada por la aseguradora
Ubicación: SharePoint</t>
  </si>
  <si>
    <t>- Evaluación del desempeño de Contratista (cuando aplique)
Ubicación: SharePoint</t>
  </si>
  <si>
    <t xml:space="preserve">- Acta de cierre y balance de contrato o documento equivalente (cuando aplique)
Ubicación: SharePoint </t>
  </si>
  <si>
    <t>- Otrosí firmado
- Reporte de consultas en listas restrictivas
- Liberación del contrato en SAP liberado, cuando aplique.
- Pólizas y/o garantías actualizadas según aplique</t>
  </si>
  <si>
    <t>- Descuento en la factura correspondiente registrado en SAP cuando aplique</t>
  </si>
  <si>
    <t>- Otrosí (cuando aplique)
- Acta de aprobación del comité de convenios (cuando aplique)
- Acta de Comité de coordinación (cuando aplique)</t>
  </si>
  <si>
    <t>- Informes de ejecución presentado por aliados ejecutores
- Acta del comité de convenios y/o acuerdos (cuando aplique)
- Acta de Comité de coordinación (cuando aplique)</t>
  </si>
  <si>
    <t>- Formato de Alcance y Estrategia firmado (cuando aplique)
- Correo de aprobación del Empleado Autorizado MAD (cuando aplique)
- Para mecanismos de elección por contrataciones ágiles y/o emergencias la aceptación de la oferta mercantil o la orden de compra o servicio por emergencia</t>
  </si>
  <si>
    <t>- La evidencia del control se encuentra en el sistema SAP y corresponde a la parametrización del sistema.</t>
  </si>
  <si>
    <t xml:space="preserve">AB.040.1.5 Verificar que el registro de los movimientos de inventario en SAP se realicen en el marco de los lineamientos de Cenit, validando que correspondan a operaciones aprobadas por la compañía mediante la revisión del reporte de movimientos de inventario. </t>
  </si>
  <si>
    <t>AB.040.1.7 Revisar que los materiales que se encuentran en el almacén de importados correspondan a inventario en tránsito, validando que correspondan con el cronograma de importación de cada orden</t>
  </si>
  <si>
    <t>- Formato de autorización de disposición logística inversa. 
- Avalúo del bien a disponer por parte de un tercero.
- Verificación de listas restrictivas
- Validación del funcionario habilitado con quien se suscriba la orden de venta y/o acuerdo
- Confirmación de la creación del tercero por parte de datos maestros
- Orden de venta y/o acuerdo firmado
La evidencia se almacena en SharePoint</t>
  </si>
  <si>
    <t>AB.040.6.1 Revisar y aprobar el documento solicitud trámite de subastas, verificando que los soportes a publicar sean recientes y consistentes con el estado físico del bien a disponer y se incluyan las condiciones de entorno y HSE requeridas para cada instalación de acuerdo con el aval interno correspondiente.</t>
  </si>
  <si>
    <t xml:space="preserve">AB.040.5.1 Realizar un monitoreo al cumplimiento normativo de las importaciones realizadas por Cenit, verificando que lo consignado en los documentos de importación corresponde con lo registrado en el pedido SAP para los pedidos con levante durante el periodo a analizar. </t>
  </si>
  <si>
    <t>- Reporte del Sistema del operador de aduanas de los pedidos importación con levante
- Declaración de importación
- Reporte de pedidos de importaciones de SAP (IPE de generación de esta actividad).
-Registro de ejecución del control.
La evidencia se almacena en SharePoint</t>
  </si>
  <si>
    <t>Gerencia Abastecimiento Materiales y Logística</t>
  </si>
  <si>
    <t>AB.010.1.2 Verificar que la parametrización de datos maestros (niveles mínimos y máximos de inventario) para los repuestos críticos (RCS), en SAP corresponde a los niveles óptimos de la Compañía, de acuerdo con el comportamiento del consumo y la criticidad del repuesto. Los resultados del análisis son enviados al responsable de catalogación para realizar los cambios que sean requeridos en el sistema.</t>
  </si>
  <si>
    <t>AB.010.2.3 Revisar la solicitud de pedido (SOLPED) verificando que esté alineado con el archivo de presupuesto (PxQ) correspondiente a la necesidad a contratar o al Convenio y/o acuerdos a celebrar, para dar inicio al proceso de contratación de bienes y servicios, convenios y/o acuerdos o sus modificaciones y que ésta se encuentre liberada de acuerdo con el Manual de Delegación de Autoridad.</t>
  </si>
  <si>
    <t>AB.060.2.1 Revisar la recepción de facturas de servicios públicos contra el listado de obligaciones definidas en la matriz de seguimiento de registro ROSI, verificando la fecha y periodicidad de emisión de cada una. En caso de identificar facturas que no hayan sido recibidas se solicitara para su procesamiento.</t>
  </si>
  <si>
    <t>AB.060.3.1 Revisar y aprobar la programación de vuelos para relevos de personal y mantenimiento programado de las estaciones</t>
  </si>
  <si>
    <t>AB.060.3.1 Revisar la programación de vuelos para relevos de personal y mantenimiento programado de las estaciones, verificando que para todas las solicitudes de vuelos el formato establecido cumpla con los requisitos estipulados y se encuentre aprobado por el empleado autorizado, en caso de encontrar diferencias se reportan al funcionario para ajuste de la solicitud.</t>
  </si>
  <si>
    <t>- Formato de solicitud de vuelos aprobado.
- Formato de programación semanal de vuelos aprobado
En caso de que existan modificaciones a la programación semanal, se verá reflejada en la programación de operación diaria
Ubicación: SharePoint</t>
  </si>
  <si>
    <t>AB.060.3.3 Revisar las solicitudes de vuelo MEDEVAC, de acuerdo con la guía para la gestión y atención de requerimientos MEDEVAC, con el fin de que estos requerimientos se ejecuten de acuerdo a las capacidades con las que cuentan las aeronaves del esquema CENIT.</t>
  </si>
  <si>
    <t>AB.060.7.1 Realizar visitas de inspecciones a aeronaves contratadas, verificando el cumplimiento de la normatividad nacional y estándares internacionales de seguridad aérea.</t>
  </si>
  <si>
    <t>- Informe de visita de inspecciones
- Planes de acción cuando aplique
Ubicación: SharePoint</t>
  </si>
  <si>
    <t>AB.060.11.1 Revisar y confirmar de manera aleatoria con el proveedor la asignación del vehículo y conductor para los servicios solicitados por medio de las diferentes herramientas habilitadas para tal fin.</t>
  </si>
  <si>
    <t>AB.060.12.1 Socializar a los usuarios del servicio de transporte terrestre las ET del servicio con el fin de crear conciencia y hacer uso adecuado del servicio</t>
  </si>
  <si>
    <t>C4FuerteDirectamente Indirectamente</t>
  </si>
  <si>
    <t>GF.020.1.2 Revisa los resultados del flujo de caja y propuestas de inversión con base en la liquidez de la compañía.</t>
  </si>
  <si>
    <t>GF.030.20.2 Verificar la razonabilidad de las cifras reportadas en Hyperion como saldos recíprocos con entidades del Grupo Ecopetrol mediante validación de la integridad de las filiales, cuentas contables y conceptos de transacciones reciprocas, extractando la información desde el aplicativo SAP de balance y de resultado. El umbral determinado para los análisis de las partidas reciprocas con entidades del GE, será la variación de saldos mensuales entre el periodo previo y el actual de operaciones a nivel de cuenta y entidad reciproca, que se encuentre sobre el 0,25% de la utilidad neta antes de impuestos del mes.</t>
  </si>
  <si>
    <t>GF.30.6.3 Revisar que las vidas útiles registradas en la data maestra de activos se encuentran acordes a las expectativas de la compañía (condiciones del uso esperado, desgaste físico, obsolescencia técnica o limites legales o contractuales), comparando la información de las proyecciones de condiciones de uso de los activos por sistemas suministrada por el área de portafolio, el Informe Técnico de vidas útiles emitido por el Outsourcing de Activos Fijos o alguna alerta informada sobre algún activo en particular.</t>
  </si>
  <si>
    <t>GF.030.10.3 Revisar el reporte de costos y gastos por sistema validando la alineación de las cifras con las reportadas a la fecha para el cierre financiero de la compañía con el cual se está elaborando el modelo de deterioro, por medio de un reporte enviado por la Jefatura de Análisis Financiero y Presupuesto. El reporte debe depurarse y resumirse en la plantilla oficial de costos y gastos elaborada por la Jefatura de Portafolio para el análisis cuantitativo de deterioro.
Posteriormente, la Jefatura de Análisis Financiero y Presupuesto envía correo electrónico al Jefe de Portafolio y con la plantilla oficial validada y diligenciada.</t>
  </si>
  <si>
    <t>1. Memorando de verificación y aseguramiento del Modelo para Análisis Cuantitativo de Deterioro firmado por el Jefe de Portafolio y Experto Finanzas y Desempeño Empresarial.
2. Correo electrónico con la información reportada y diligenciada en las plantillas por cada uno de los responsables.
3. Herramienta de cálculo en el formato Excel.
En caso de que se requiera realizar algún ajuste:
4. Memorando con los cambios realizados y justificaciones cuando aplique en caso de que se vuelva a correr el Modelo.
5. Herramienta de cálculo actualizada en el formato Excel.</t>
  </si>
  <si>
    <t xml:space="preserve"> - Actas de Recibo o documento equivalente aprobada por el Supervisor Técnico y el Contratista, con los soportes correspondientes, para servicios
- Soporte que avale la entrega del bien
- Certificación de gastos reembolsables (cuándo aplique)
Ubicación: Sistema de Información </t>
  </si>
  <si>
    <t>Planeación de Abastecimiento y Servicios Administrativos</t>
  </si>
  <si>
    <t xml:space="preserve">AB.070.5.1 Verificar el cumplimiento de las condiciones estipuladas para la inversión de los aportes en el acuerdo y/o convenio, a través de las reuniones y comités pactados o definir las acciones, soportes, evidencias o planes que resulten procedentes, que propendan por el cumplimiento del acuerdo y/o convenio. 
</t>
  </si>
  <si>
    <t>AB.060.10 Accidentes o incidentes durante el servicio de Transporte terrestre, fluvial y renting.</t>
  </si>
  <si>
    <t>AB.060.10.1 Revisar y aprobar los estándares establecidos para los vehículos fijos que ingresen a la operación, teniendo en cuenta: mantenimientos programados, pólizas y cumplimiento normativo vigente.</t>
  </si>
  <si>
    <t>AB.060.11 Incumplimiento en la prestación de servicio de transporte terrestre</t>
  </si>
  <si>
    <t>AB.060.11 Incumplimiento en la prestación de servicio de transporte terrestre
Causas:
- No contar con una estrategia definida para la prestación del servicio 
- Sub o sobre estimación de la demanda del servicio para cada una de las áreas de la compañía. 
- Cambios en las condiciones del entorno de cada localidad
- Eventos externos o fenómenos naturales desfavorables
- Cambios en las necesidades del servicio no informados al Jefatura de Servicios administrativos 
- Falta de disponibilidad de vehículos en la zona que se requiera
- Falta de capacidad operativa del proveedor 
Consecuencias:
- Afectación al usuario y reprocesos</t>
  </si>
  <si>
    <t>AB.060.12</t>
  </si>
  <si>
    <t xml:space="preserve">AB.060.9 Debilidades en la legalización y/o cierre de los viajes dentro de los tiempos establecidos por CENIT.
</t>
  </si>
  <si>
    <t>AB.070.2 Fraude, corrupción, y/o favorecimiento propio o a terceros, lavado de activos y financiación de terrorismo en la suscripción de convenios y/o acuerdos</t>
  </si>
  <si>
    <t>AB.060.7 Accidentes o incidentes en la operación del servicio de transporte helicoportado
Causas:
- Incumplimiento de las obligaciones del contratista en materia de seguridad aérea
- Incumplimiento de normatividad en la reglamentación aeronáutica Colombiana (RAC), International Asociation of Oil and Gas Producers (IOGP) y Organización de Aviación Civil Internacional (OACI)
- Deficiencias en el mantenimientos de las aeronaves
- Factor humano 
Consecuencias:
- Fatalidades o lesiones permanentes o temporales
- Daños en infraestructura propia o de terceros
- Retrasos en el cumplimiento de horarios y turnos de trabajo
- Afectación en la continuidad operativa del negocio
- Quejas e inconformidad por parte de clientes y usuarios del servicio
- Demandas
- Procesos legales
- Impacto en la imagen reputacional</t>
  </si>
  <si>
    <t xml:space="preserve">AB.050.1 Ausencia o limitación de oferentes en los procesos de contratación de bienes y servicios
Causas: 
- Desconocimiento del mercado
- Información incompleta o incorrecta respecto del requerimiento del bien o servicio a contratar.
- Falta de divulgación o gestión por parte de Cenit en las regiones donde opera
- Desarticulación entre las estrategias de abastecimiento y del proceso de alistamiento
- Alcance del servicio muy especializado o con exigencias muy elevadas con respecto al requerimiento técnico de la preselección
- Inoportunidad en la radicación de los procesos por parte del usuario 
Consecuencias: Declaratoria de mecanismos de elección fallidos o desiertos, inoportunidad en la satisfacción de las necesidades de Cenit, pérdida de negocios potenciales, Ineficiencias operativas del negocio y que se traducen en pérdidas de valor (no optimización de costos). </t>
  </si>
  <si>
    <t xml:space="preserve">GF.30.17.4 Validar que los comprobantes manuales registrados en el sistema SAP se encuentren registrados y aprobados de acuerdo con lo definido en el Procedimiento de Aprobación de Comprobantes Manuales, mediante la revisión del reporte de SAP de comprobantes contables registrado con los documentos definidos. </t>
  </si>
  <si>
    <t>GF.30.17.6 Validar y aprobar la integración de la información financiera de cada una de las sociedades de mandato (MCE1).</t>
  </si>
  <si>
    <t>Gestión contable de los Activos fijos, Intangibles y Derechos de uso</t>
  </si>
  <si>
    <t xml:space="preserve">CN.040.3.2 Asegurar que la totalidad de los ingresos enviados a través de Synthesis y ENRUTA, sean registrados en el sistema SAP. </t>
  </si>
  <si>
    <t>Presentación con los resultados del análisis de desviaciones del plan de ingresos.</t>
  </si>
  <si>
    <t xml:space="preserve">CN.040.2.1 Asegurar que los ingresos facturados se reconozcan contablemente cuando se cumplan las obligaciones de desempeño, de acuerdo con lo establecido en la norma IFRS15. </t>
  </si>
  <si>
    <t xml:space="preserve">GF.030.18.3 Verificar que todas las obligaciones socioambientales (excluyendo la inversión obligatoria del 1% y compensación ambiental) que requieren provisiones, estén documentadas adecuadamente. Asegurar la solicitud de constitución y actualización de estas provisiones al área contable, siguiendo las políticas contables y financieras de la compañía. Una vez se usen las provisiones, informar inmediatamente al área contable para el registro correspondiente. </t>
  </si>
  <si>
    <t>GF.030.12.1 Revisar la razonabilidad, completitud de los activos fijos agrupados por UGE y aprobar el cálculo cuantitativo del deterioro de los activos, por medio de revisión conjunta de un equipo interdisciplinario del Memorando de Análisis Cuantitativo de Deterioro, el cual contiene las premisas IFRS que se evaluaron en la construcción del modelo matemático.
En caso de identificar inconsistencias se realizarán los ajustes y se programará una nueva sesión de trabajo.</t>
  </si>
  <si>
    <t xml:space="preserve">GF.030.22.3 Verificar que las notas identificadas como relevantes asociadas a los estados financieros separados se encuentren revisadas y aprobadas por los responsables de las áreas previo a la emisión de los EEFF. </t>
  </si>
  <si>
    <t>GF.030.21.2 Cambios a la información financiera reportada a casa matriz.</t>
  </si>
  <si>
    <t>1. Reporte de saldos y movimientos validado con SAP, como evidencia esta el pantallazo de la notificación de que no se han encontrado partidas.
2. Actas de las reuniones de seguimiento trimestral en las que se observen los planes de acción y responsables.
IPE: Pantalla de la parametrización SAP donde se evidencia que no se han tenido movimientos en proyectos.
Ubicación: RUCE</t>
  </si>
  <si>
    <r>
      <t>GF.030.4.5 Revisar el informe de los resultados de inventarios de la toma física Vs los activos registrados en el Sistema SAP. En caso de identificarse</t>
    </r>
    <r>
      <rPr>
        <b/>
        <sz val="11"/>
        <rFont val="Calibri"/>
        <family val="2"/>
        <scheme val="minor"/>
      </rPr>
      <t xml:space="preserve"> novedades</t>
    </r>
    <r>
      <rPr>
        <sz val="11"/>
        <rFont val="Calibri"/>
        <family val="2"/>
        <scheme val="minor"/>
      </rPr>
      <t xml:space="preserve"> se aclaran con los custodios </t>
    </r>
    <r>
      <rPr>
        <b/>
        <sz val="11"/>
        <rFont val="Calibri"/>
        <family val="2"/>
        <scheme val="minor"/>
      </rPr>
      <t>y</t>
    </r>
    <r>
      <rPr>
        <sz val="11"/>
        <rFont val="Calibri"/>
        <family val="2"/>
        <scheme val="minor"/>
      </rPr>
      <t xml:space="preserve"> responsables del activo</t>
    </r>
    <r>
      <rPr>
        <b/>
        <sz val="11"/>
        <rFont val="Calibri"/>
        <family val="2"/>
        <scheme val="minor"/>
      </rPr>
      <t xml:space="preserve"> para</t>
    </r>
    <r>
      <rPr>
        <sz val="11"/>
        <rFont val="Calibri"/>
        <family val="2"/>
        <scheme val="minor"/>
      </rPr>
      <t xml:space="preserve"> proceder a realizar los ajustes </t>
    </r>
    <r>
      <rPr>
        <b/>
        <sz val="11"/>
        <rFont val="Calibri"/>
        <family val="2"/>
        <scheme val="minor"/>
      </rPr>
      <t>contables</t>
    </r>
    <r>
      <rPr>
        <sz val="11"/>
        <rFont val="Calibri"/>
        <family val="2"/>
        <scheme val="minor"/>
      </rPr>
      <t xml:space="preserve"> correspondientes, </t>
    </r>
    <r>
      <rPr>
        <b/>
        <sz val="11"/>
        <rFont val="Calibri"/>
        <family val="2"/>
        <scheme val="minor"/>
      </rPr>
      <t xml:space="preserve">cuando aplique, </t>
    </r>
    <r>
      <rPr>
        <sz val="11"/>
        <rFont val="Calibri"/>
        <family val="2"/>
        <scheme val="minor"/>
      </rPr>
      <t xml:space="preserve">de acuerdo </t>
    </r>
    <r>
      <rPr>
        <b/>
        <sz val="11"/>
        <rFont val="Calibri"/>
        <family val="2"/>
        <scheme val="minor"/>
      </rPr>
      <t>con el</t>
    </r>
    <r>
      <rPr>
        <sz val="11"/>
        <rFont val="Calibri"/>
        <family val="2"/>
        <scheme val="minor"/>
      </rPr>
      <t xml:space="preserve"> procedimiento de gestión de Activos Fijos.
Nota: Los inventarios totales son realizados cada 3 años, por lo que para el año en que no se realice inventario se revisará por parte del proveedor una muestra del 10% de los activos.</t>
    </r>
  </si>
  <si>
    <t>GF.030.4.6 Revisar y aprobar el informe de inventario total de activos fijos realizado cada tres años así como sus resultados, verificando la inclusión y conteo del 100% de los activos fijos inventariables, así como la correcta aplicación de la normatividad vigente para la gestión de las novedades identificadas y ajustes contables cuando aplique.</t>
  </si>
  <si>
    <t>GF.020.4.2 Revisar que de acuerdo con el reporte de cuentas por pagar generado desde SAP más la información de saldos bancarios, se cuenta con la disponibilidad de recursos para cumplir con la programación de pagos de la semana.</t>
  </si>
  <si>
    <t>GF.030.3.1 Aprobar la condición de contado de los clientes que han realizado el pago y no han sido aplicados en el sistema.</t>
  </si>
  <si>
    <t>Certificación de Cumplimiento con el Sistema de Administración del Riesgo de
Lavado de Activos y de la Financiación del Terrorismo “SARLAFT.</t>
  </si>
  <si>
    <t>Gerencia de Estrategia y Nuevos Negocios</t>
  </si>
  <si>
    <t>PDN.020.4.1 Revisar y aprobar la adecuada asignación de recursos presupuestales</t>
  </si>
  <si>
    <t>Aprobación:
Acta de Junta Directiva para aprobación del presupuesto y el Plan anual y plurianual de inversiones.
Presentación del presupuesto anual de Ingresos, costos y gastos.
Presentación del plan de inversiones anual y plurianual.
Seguimiento:
Reporte de seguimiento semestral.</t>
  </si>
  <si>
    <t>NN.010.2.1 Verificar que en el documento comercial se incluyan los términos de acuerdo con el negocio aprobado.</t>
  </si>
  <si>
    <t>PDN.030.1.3</t>
  </si>
  <si>
    <t>PDN.030.1.3 Aprobación y seguimiento de la estrategia.</t>
  </si>
  <si>
    <t xml:space="preserve"> - Firma en el documento de formalización que corresponda.
Ubicación: SharePoint
 - Log de liberación en SAP</t>
  </si>
  <si>
    <t>- Acta de inicio (cuando aplique)
- Plan de inversión para convenios (sí aplica)
- Primer acta del Comité de coordinación (cuando aplique)
Ubicación: SharePoint ruta oficial de Abastecimiento</t>
  </si>
  <si>
    <t>- Formato de solicitud de registro para cuentas de servicios públicos
- Correo con la aprobación o no aprobación de la inclusión, según corresponda. (cuando aplique)
Cargue de información en SharePoint</t>
  </si>
  <si>
    <t>1 Estándares, ANS aprobados 
Ubicación: SharePoint</t>
  </si>
  <si>
    <t>- Documentos soportes de aprobación del desembolso según el convenio
Ubicación: SharePoint ruta oficial de Abastecimiento</t>
  </si>
  <si>
    <t xml:space="preserve">- Informes de ejecución presentado por aliados ejecutores
- Documentos soportes de ejecución de recursos
- Actas de comités de coordinación y/o seguimiento </t>
  </si>
  <si>
    <t>- Acta de balance final del convenio y/o acuerdo (cuando aplique)
- Acta de liquidación y/o cierre y balance final o el documento que haga sus veces (cuando aplique)
- Soporte de reintegro de aportes (cuando aplique)</t>
  </si>
  <si>
    <t>- Formato de autorización de disposición Logística inversa
- Evidencia del ajuste contable en SAP</t>
  </si>
  <si>
    <t>- Formato de solicitud de trámite de subastas aprobado por el Empleado Autorizado
- Correo de aprobación del VLI (Valor de Liquidez Inmediato) de acuerdo a lo establecido en el instructivo
Esta evidencia es cargada en el SharePoint</t>
  </si>
  <si>
    <t xml:space="preserve">- Plan Anual de convenios y/o acuerdos aprobado 
- Acta o Extracto del Acta del comité que soporte la aprobación y/o modificación del Plan de Convenios y/o acuerdos (cuando aplique)
Ubicación: SharePoint y/o Atlas Governance 
</t>
  </si>
  <si>
    <t>- Formato de alcance y Estrategia diligenciado
Ubicación: SharePoint</t>
  </si>
  <si>
    <t>Acta de recibo de servicios con la filial firmada, que incluye:
- Descripción de los servicios prestados (actividades)
- Valores a facturar
Se conserva en el File Server Z:\FILIALES</t>
  </si>
  <si>
    <t xml:space="preserve">1. Para los estimados que no se cargan a través de la herramienta la evidencia es: Correo electrónico enviado por el solicitante con el archivo de los estimados y confirmación por parte del Profesional de Operaciones Financieras del registro realizado.
2. Reporte de confirmación de que los estimados cargados en SAP se encuentren en estatus C - Contabilizados.
Ubicación: Almacenado en RUCE
IPE: Registros contables de los estimados en el sistema SAP </t>
  </si>
  <si>
    <t>Política para el manejo de excedentes de Liquidez publicada en SharePoint.</t>
  </si>
  <si>
    <t>Presentación de Riesgos Empresariales aprobada por Comité de Auditoria y confirmación en Junta Directiva.</t>
  </si>
  <si>
    <t xml:space="preserve">Informe de Seguimiento a la Operación del Jefe de Turno
correos electrónicos donde se oficializan los ajustes a los programas en los casos que aplique
</t>
  </si>
  <si>
    <t>AB.040.5.2 Verificar el cumplimiento normativo aduanero de exportación</t>
  </si>
  <si>
    <t>AB.050.2</t>
  </si>
  <si>
    <t xml:space="preserve">AB.050.2 Iniciar y mantener relaciones comerciales con proveedores, contratistas o aliados no alineados a las políticas de la organización y cumplimiento normativo </t>
  </si>
  <si>
    <t>NN.010.1 Análisis de la oportunidad de nuevo negocio sin el mínimo requerido para la evaluación de la oportunidad.</t>
  </si>
  <si>
    <t>NN.010.2 Cerrar oportunidades de negocio en los términos diferentes a los aprobados en la etapa de análisis por parte de la instancia aprobatoria.</t>
  </si>
  <si>
    <t xml:space="preserve">TO.030.1.1 Verificar la generación de copias de respaldo de los sistemas de control. </t>
  </si>
  <si>
    <t>Inclusión - nuevo control</t>
  </si>
  <si>
    <t>Modificación por mejoras a la matriz</t>
  </si>
  <si>
    <t>Descripción del control/riesgo después del cambio</t>
  </si>
  <si>
    <t>RE02-Conflictividad socioambiental donde operamos (manifestaciones, bloqueos, etc.)</t>
  </si>
  <si>
    <t>RE03-Eventos de HSE y seguridad de procesos</t>
  </si>
  <si>
    <t>RE05-Cambios o demoras en el marco legal y regulatorio (ambiental, tarifas, impuestos, nuevas regulaciones, entorno, etc.)</t>
  </si>
  <si>
    <t xml:space="preserve">RE06-Ciber ataques, fuga o pérdida de información crítica </t>
  </si>
  <si>
    <t>RE01-Apoderamiento de hidrocarburos y atentados a la infraestructura</t>
  </si>
  <si>
    <t>RE04-Falta a los principios éticos y normas de cumplimiento</t>
  </si>
  <si>
    <t>RE07-Interrupción en la continuidad del servicio en los sistemas de transporte</t>
  </si>
  <si>
    <t>RE08-Afectación a la sostenibilidad y generación de valor del Segmento Midstream</t>
  </si>
  <si>
    <t>RE09-Oportunidad y efectividad en la adaptación del negocio a la transición energética</t>
  </si>
  <si>
    <t>RE10-Ausencia de habilidades requeridas en el talento humano o en el mercado para el desarrollo de la estrategia</t>
  </si>
  <si>
    <r>
      <t xml:space="preserve">CME.1 Verificar la adecuada implementación de los controles de aseguramiento de las hojas electrónicas bajo alcance SOX que se encuentran definidos en la </t>
    </r>
    <r>
      <rPr>
        <b/>
        <sz val="11"/>
        <color theme="1"/>
        <rFont val="Calibri"/>
        <family val="2"/>
        <scheme val="minor"/>
      </rPr>
      <t>GUÍA DE ASEGURAMIENTO DE HOJAS DE CÁLCULO TI-GU-003.</t>
    </r>
    <r>
      <rPr>
        <sz val="11"/>
        <color theme="1"/>
        <rFont val="Calibri"/>
        <family val="2"/>
        <scheme val="minor"/>
      </rPr>
      <t xml:space="preserve"> En caso de encontrar desviaciones o controles no implementados establecer la fecha y responsable de implementar el control de requerido</t>
    </r>
  </si>
  <si>
    <r>
      <t xml:space="preserve">GF.030.4.1 Verificar y revisar los datos maestros relacionados con altas, bajas y traslados tramitadas durante el periodo, mediante el análisis del reporte mensual de datos maestros de activos fijos de SAP vs los papeles de trabajo correspondientes de cada una de las novedades. </t>
    </r>
    <r>
      <rPr>
        <strike/>
        <sz val="11"/>
        <color theme="1"/>
        <rFont val="Calibri"/>
        <family val="2"/>
        <scheme val="minor"/>
      </rPr>
      <t xml:space="preserve">
</t>
    </r>
    <r>
      <rPr>
        <sz val="11"/>
        <color theme="1"/>
        <rFont val="Calibri"/>
        <family val="2"/>
        <scheme val="minor"/>
      </rPr>
      <t xml:space="preserve">
De presentarse diferencias se envía correo electrónico al solicitante para su ajuste.</t>
    </r>
  </si>
  <si>
    <t>El Control Aplica para alguna filial que le presto servicios</t>
  </si>
  <si>
    <t>Evidencia del Control</t>
  </si>
  <si>
    <t>Observaciones sobre el diseño y operatividad del control</t>
  </si>
  <si>
    <t>ODL</t>
  </si>
  <si>
    <t>OCENSA</t>
  </si>
  <si>
    <t>ODC - ODL</t>
  </si>
  <si>
    <t>ODC - OCENSA</t>
  </si>
  <si>
    <t>ODL - OCENSA</t>
  </si>
  <si>
    <t>OCENSA - ODC - ODL</t>
  </si>
  <si>
    <t>El control se ejecuta dentro del periodo o finalizado el periodo</t>
  </si>
  <si>
    <t>1. Aprobación en SAP a través de la transacción ZF113.
2. Informe en PDF generado por la transacción ZF113.</t>
  </si>
  <si>
    <t>AB.070.4 Incumplimiento a la normatividad legal aplicable o a las condiciones pactadas en el trámite, celebración y ejecución del acuerdo/convenio.</t>
  </si>
  <si>
    <t>GA.050.1 Pérdida de confiabilidad e integridad de los activos industriales que afecte la capacidad efectiva establecida.
Causas:
- Falla en activos de estaciones
- Falla en activos de líneas
- Inoportunidad en el desarrollo y ejecución de los mantenimientos. 
Consecuencias: Sobrecostos, afectación ambiental, perdidas económicas por derrames y perdida de la continuidad de la operación.</t>
  </si>
  <si>
    <t>PDN.030.1 Incumplimiento de las metas estratégicas establecidas.</t>
  </si>
  <si>
    <t xml:space="preserve">CN.020.5 Posibilidad de ofrecer dádivas o beneficios a nombre propio o de terceros para el tramite y/o derogación de requerimientos regulatorios para el beneficio de Cenit.
Causas:
- Incumplimiento por parte del personal a los principios y valores establecidos por cenit
- Concentración de funciones en los que realizan las gestiones ante los entes reguladores.
- Salida de recursos de la entidad no asociados a una factura y/o a un servicio prestado por el proceso de abastecimiento.
Consecuencias:
Afectación a la reputación e imagen de la compañía.
Multas y Sanciones por incumplimiento de la LEY FCPA por Cotizar en Bolsa de Estados Unidos. </t>
  </si>
  <si>
    <t>TDH.030.4 Incidentes o fallas en la operación del activo a cargo.
Causas:
- Entrega y recibo de turno no realizada con la oportunidad y calidad requerida (incluye sesión de inicio y cierre) 
- Gestión inoportuna de las condiciones subestándar .
- Información imprecisa de llenos de líneas
Consecuencias:
- Perdidas económicas por indisponibilidad operacional
- Impacto en la integridad de las personas, medio ambiente y la reputación de la empresa.</t>
  </si>
  <si>
    <t xml:space="preserve">TDH.030.3 Realizar operaciones por fuera de los parámetros establecidos (ventanas operativas). </t>
  </si>
  <si>
    <t>1. Reporte de métricas
2. Acta de seguimiento al servicio de monitoreo y correlación de eventos 
La evidencia se conserva en el Teams del equipo de Ciberseguridad y se carga en RUCE</t>
  </si>
  <si>
    <t>1. Informe del servicio
2. Acta de seguimiento al servicio de monitoreo y correlación de eventos TO
La evidencia se conserva en el Teams del equipo de Ciberseguridad y se carga en RUCE</t>
  </si>
  <si>
    <t>Acta de aprobación del comité de tesorería.
Ubicación: RUCE</t>
  </si>
  <si>
    <t>- Acta de reunión de seguimiento
Ubicación: RUCE</t>
  </si>
  <si>
    <t>Vicepresidencia de Tecnología e Innovación</t>
  </si>
  <si>
    <t>Se actualiza la redacción del control para precisar el alcance ya que en la revisión, solo se tendrá en cuenta el software instalado en los equipos de CENIT, ya que CENIT no otorga licencias a terceros.</t>
  </si>
  <si>
    <t>V01-31ENE25</t>
  </si>
  <si>
    <t>Se actualiza el control para incluir dentro del alcance la verificación de usuarios contratistas para ARIBA
Teniendo en cuenta que es un control complementario con el fin de identificar contratistas retirados pendientes por bloquear en el sistema, se excluye de alcance SOX ya que el CT.TI.030.2.7 Revisión periódica de usuarios, tiene mayor alcance y es de alcance SOX.</t>
  </si>
  <si>
    <t>GF.030.2.1 Revisión y análisis del comportamiento de la cartera</t>
  </si>
  <si>
    <t>CN.030.3.2 Verificar que la creación o modificación realizada en SAP ERP del cupo de crédito con garantía cumpla con lo solicitado</t>
  </si>
  <si>
    <t>Se precisa que la evidencia es del sistema SYNTHESIS</t>
  </si>
  <si>
    <t>AB.030.1.1 Revisar si los usuarios contratistas activos con acceso al sistema SAP-ERP aún requieren el acceso, teniendo en cuenta la vigencia de cada contrato y su necesidad de acceso. 
Este listado es suministrado por 'Digital' a través de la herramienta de gestión de usuarios. En caso de no recibir confirmación del acceso por parte de los administradores y/o supervisores, se solicitará a Mesa de ayuda Digital el bloqueo.</t>
  </si>
  <si>
    <t>AB.030.1.1 Revisar si los usuarios contratistas activos con acceso al sistema SAP-ERP aún requieren el acceso</t>
  </si>
  <si>
    <t>- IPE del listado generado de los usuarios contratistas activos en SAP ERP
- Resultado de la revisión con los validado por cada Administrador y/o Supervisor Técnico del contrato
- Confirmación de Tecnología del bloqueo del usuario, cuando aplique
Ubicación: RUCE</t>
  </si>
  <si>
    <t>Vicepresidencia de Proyectos</t>
  </si>
  <si>
    <t>Vicepresidencia de Operaciones y Gestión de Activos</t>
  </si>
  <si>
    <t>Gerencia Gestión de Activos</t>
  </si>
  <si>
    <t>Gerencia de Aseguramiento y Seguridad de Procesos</t>
  </si>
  <si>
    <t>GESF.01 Contaminación en operaciones de interfase de buques (Delitos transnacionales - narcóticos, explosivos y armas).</t>
  </si>
  <si>
    <t>Gerencia Comercial de Logística y Transporte</t>
  </si>
  <si>
    <t>TDH.030.8.7 Verificar que todos los clientes activos cuenten con el certificado de contrapartes de clientes vigentes (cada año), firmado por el representante legal, relacionados con la Debida Diligencia del Sistema de Autocontrol y Gestión del riesgo integral LA/FT/FPADM y programa de transparencia y ética empresarial, de acuerdo con las solicitudes remitidas a los clientes para su diligenciamiento, si se presenta alguna novedad en la certificación o clientes que no hayan reportado el certificado, evaluar con el área Legal y la Gerencia de Cumplimiento las gestiones correspondientes.</t>
  </si>
  <si>
    <t>AB.030.1.3 Revisar y aprobar las cantidades de bienes y servicios recibidos, verificando que lo reportado en el acta de recibo corresponda a lo realmente ejecutado e indicado en el contrato y soportes, en caso de presentar diferencias no se aprueba el acta de recibo.</t>
  </si>
  <si>
    <t>Gerencia Zona Llanos</t>
  </si>
  <si>
    <t>Gerencia Zona Caño Limón</t>
  </si>
  <si>
    <t>Gerencia Zona Coveñas</t>
  </si>
  <si>
    <t>Gerencia Zona Norte</t>
  </si>
  <si>
    <t>Gerencia Zona Centro</t>
  </si>
  <si>
    <t>Gerencia Zona Occidente</t>
  </si>
  <si>
    <t>Gerencia Zona Oriente</t>
  </si>
  <si>
    <t>Gerencia de Mantenimiento</t>
  </si>
  <si>
    <t>Gerencia de Operación Centralizada</t>
  </si>
  <si>
    <t>Dirección de Operaciones</t>
  </si>
  <si>
    <t>Jefatura de Planeación y Programación de Poliductos</t>
  </si>
  <si>
    <t>Jefatura de Planeación y Programación de Oleoductos</t>
  </si>
  <si>
    <t>Jefatura de Planeación y Programación de Poliductos y 
Jefatura de Planeación y Programación de Oleoductos</t>
  </si>
  <si>
    <t>Gerencia Legal Contractual</t>
  </si>
  <si>
    <t>Gerencia Legal de Negocio</t>
  </si>
  <si>
    <t>Se actualiza la redacción del control para precisar la evidencia relacionada con la solicitud de modificación, teniendo en cuenta que es un control eventual cada vez que se solicita una modificación al cupo de crédito y no un revisión sobre un reporte de modificaciones.
El alcance del control es para todas las modificación, con o sin garantía.</t>
  </si>
  <si>
    <t>CN.040.1.1 Verificar y aprobar la conciliación realizada de la diferencia entre el ingreso diferido y el valor máximo de este ingreso de acuerdo a la capacidad contratada por los clientes.</t>
  </si>
  <si>
    <t>GF.030.1
GF.030.27</t>
  </si>
  <si>
    <t>GF.030.3
GF.030.27</t>
  </si>
  <si>
    <t xml:space="preserve">1. Correo electrónico enviado por el Analista de Cartera- Outsourcing a la Jefatura de Tesorería con la confirmación del pago realizado por el cliente y el soporte respectivo, solicitando la liberación del cupo.
2. Correo electrónico del jefe de tesorería enviado al Analista de Cartera- Outsourcing con la autorización de liberación de cupo.
</t>
  </si>
  <si>
    <t>GF.030.1.3 Revisión y aprobación de provisión, deterioro y castigo de la cartera sobre casos de cuentas de difícil cobro.</t>
  </si>
  <si>
    <t xml:space="preserve">GF.030.3 Inoportunidad o ausencia de pago por parte de los deudores.
Causas:
- Desconocimiento de los saldos adeudados por parte de los clientes.
- Falta de liquidez de los clientes.
- Incumplimiento de los contratos y acuerdos establecidos.
- Pérdida y/o extravío de garantías de los cupos de crédito que se otorgan a los clientes
Consecuencias:
Afectando el flujo de caja y la sostenibilidad de la empresa.
</t>
  </si>
  <si>
    <t>TDH.040.1.1 Verificar y aprobar el Balance Diario de cada Sistema y/o estación con base en los tiquetes generados versus los reportes de Synthesis.</t>
  </si>
  <si>
    <t>ELC.EC.04.6 Revisar y aprobar la matriz de sucesión para los cargos críticos de la organización teniendo en cuenta los criterios de identificación de sucesores.</t>
  </si>
  <si>
    <t>GF.011.1.1. Verificar la completitud de información suministrada al Bróker de seguros</t>
  </si>
  <si>
    <t>CN.020.2.2 Revisar que la información reportada para el cálculo de la tarifa</t>
  </si>
  <si>
    <t>Gerencia de Proyectos</t>
  </si>
  <si>
    <t>Jefatura de Planeación de Proyectos</t>
  </si>
  <si>
    <t>TH.060.1.1 Revisar y aprobar la estrategia de comunicaciones, así como los cambios a que haya lugar verificando que se encuentre acorde con los lineamientos de casa matriz, la estrategia corporativa de Cenit y el segmento y la concordancia con el presupuesto.</t>
  </si>
  <si>
    <t>Estrategia de comunicaciones aprobada en su versión final.
Ubicación: SharePoint</t>
  </si>
  <si>
    <t>- Archivo con el seguimiento a las actividades planeadas 'Consolidado gestión de comunicaciones GE'.
- Encuesta anual de comunicaciones
- Acciones de mejora si aplican
Ubicación: SharePoint</t>
  </si>
  <si>
    <t>Se actualiza la evidencia del control, teniendo en cuenta que el seguimiento al cumplimiento de la estrategia no se realiza a través de la encuesta a los usuario, se incluye lo asociado con el seguimiento a las actividades
Evidencia: Archivo con el seguimiento a las actividades planeadas 'Consolidado gestión de comunicaciones GE'.</t>
  </si>
  <si>
    <t>Dada la operatividad de ARIBA, se precisa en las instrucciones el alcance del control, toda vez que no aplica realizar retiros de usuarios ECP en ARIBA por no tener usuarios ECP con acceso.
"No aplica para retiros Ecopetrol a nivel del Directorio Activo ni ARIBA."</t>
  </si>
  <si>
    <t>Dada la operatividad de ARIBA, se precisa en las instrucciones el alcance del control, toda vez que no aplica realizar retiros de usuarios ECP en ARIBA por no tener usuarios ECP con acceso.
"3. Para el Directorio Activo y ARIBA aplica solo para funcionarios Cenit"</t>
  </si>
  <si>
    <t>Se actualiza la frecuencia del control teniendo en cuenta que actualmente opera de manera eventual - anual teniendo en cuenta que deterioro casi no hay en Cenit.</t>
  </si>
  <si>
    <t>Se actualiza la frecuencia del control teniendo en cuenta que actualmente opera de manera eventual - anual toda vez que no se presentan actividades de deterioro de manera mensual como estaba.</t>
  </si>
  <si>
    <t>Se actualiza el diseño del control, toda vez que no es necesario que se imprima el tiquete, dado que en la mayoría de las plantas pueden hacer la revisión con los tiquetes que se encuentran en Cosmos (digitalmente) y solo aquellos sistemas de medición que no se encuentren integrado con Cosmos si es necesario el tiquete en físico.
Así mismo, las estaciones de ODC ya operan con Synthesis, por lo cual no aplica lo relacionado con SINOPER</t>
  </si>
  <si>
    <t>Se actualiza la evidencia del control con el propósito de identificar cual es la versión final que fue aprobada.
Evidencia: Estrategia de comunicaciones aprobada en su versión final.</t>
  </si>
  <si>
    <t>Permanente/Automático</t>
  </si>
  <si>
    <t>AB.030.2.2 Verificar el cumplimiento de los requisitos mínimos establecidos para dar inicio al contrato u orden de compra</t>
  </si>
  <si>
    <t>AB.060.3.2 Revisar la programación diaria de vuelos por emergencias, de acuerdo con el documento "Programación diaria de operaciones aéreas, verificando, que el formato solicitud de vuelos cumplan con los requisitos establecidos y que se encuentren aprobado por el empleado autorizado. En caso de encontrar diferencias se reportan al punto focal para ajuste de la solicitud</t>
  </si>
  <si>
    <t>AB.040.4.2 Revisar que se realice la entrega de los bienes subastados dando cumplimiento a los requisitos establecidos</t>
  </si>
  <si>
    <t xml:space="preserve">AB.040.5.2 Verificar el cumplimiento normativo aduanero de exportación a través de la revisión de los siguientes documentos soporte: 
1. Inspección de la carga a exportar por un tercero autorizado que certifique que no se presenta contaminación de la misma en el empaque y en la carga.
2. Obtener la documentación por parte del operador logístico que certifique que los recursos utilizados para la manipulación de bienes propiedad de Cenit, no presentan contaminación de carga, exonerando a Cenit de cualquier responsabilidad. </t>
  </si>
  <si>
    <t>GESF.03.1 Realizar el monitoreo permanente del entorno para identificar y analizar factores del territorio que podrían impactar la operación de la compañía, mediante la información recibida de los profesionales de entorno y/o información reportada por la oficina de participación ciudadana OPS. En caso de alarmas se definen acciones de mitigación para su implementación y seguimiento.</t>
  </si>
  <si>
    <t>GESF.03.3 Verificar el programa de Inversión Socioambiental</t>
  </si>
  <si>
    <t>- Archivo de seguimiento al plan de causación de la inversión socioambiental
- Acta de reunión de seguimiento con el interventor integral de convenios, acuerdos y/o contratos objetivo de interventoría (supervisión técnica)</t>
  </si>
  <si>
    <t>GESF.03.4</t>
  </si>
  <si>
    <t>Se incluye en la evidencia del control:
- Acta de reunión de seguimiento con el interventor integral de convenios, acuerdos y/o contratos objetivo de interventoría (supervisión técnica)</t>
  </si>
  <si>
    <t>1. Reporte de alarmas e incidentes de Entorno que incluye el seguimiento y gestión a las alarmas.
Ubicación: SharePoint
2. Capsulas de análisis territorial por coyuntura.</t>
  </si>
  <si>
    <t>-Soporte de la solicitud (con los adjuntos) y confirmación del área contable del registro de la provisión (constitución y/o usos) en los casos que se presenten.
- Correo de confirmación de que no existen provisiones y/o actualizaciones al área contable en los casos que aplique. 
Ubicación: RUCE</t>
  </si>
  <si>
    <t>Banco Iniciativas de priorización del programa de inversión Socioambiental.
Acta de sesión RAR de aprobación</t>
  </si>
  <si>
    <t>GESF.03.4 Verificar que los proyectos de Inversión Socioambiental se ejecuten de acuerdo con lo aprobado y logre los resultados finales de indicadores esperados, a través de las reuniones de seguimiento y cálculo de los indicadores de los proyectos y/o intervenciones, en caso de identificar retrasos o desviaciones se solicitan planes de intervención a los supervisores y administradores de cada proyecto.</t>
  </si>
  <si>
    <t>GESF.03.4 Verificar que lo proyectos de Inversión Socioambiental se ejecuten de acuerdo con lo aprobado</t>
  </si>
  <si>
    <t xml:space="preserve">SS.010.5.1 Revisar y aprobar el canon y el valor del contrato, validando la razonabilidad del canon de arrendamiento de acuerdo con el avalúo vs los valores de referencia (para predios urbanos) y la tarifa propuesta. 
</t>
  </si>
  <si>
    <t>AB.060.4.1 Verificar el cumplimiento de los servicios de mantenimiento programados de las aeronaves del esquema contratado, para asegurar el regreso a la línea de vuelo. Si alguna desviación es identificada durante los servicios de mantenimiento llevados a cabo, deberá ser reportada para tomar las acciones correctivas y preventivas.</t>
  </si>
  <si>
    <t>1. Legalización de consumo guías transporte de Agentes
2. Relación de consumo guías únicas de transporte de Agentes
3. Legalización de consumo de sellos plásticos
4. Memorando de envío de guías anuladas a Ecopetrol en caso de aplicar.
5. Denuncios en caso de aplicar</t>
  </si>
  <si>
    <t>Reporte con los resultados de las visitas realizada</t>
  </si>
  <si>
    <t>AH.01
AH.02</t>
  </si>
  <si>
    <t>Se actualizan los responsables y aviso a la Dirección de Operaciones.
Se actualizan la tipologías correspondientes.</t>
  </si>
  <si>
    <t>AH.01.7 Comprobar que los seriales de sellos y precintos a retirar que se encuentran registrados en la guía de transporte.</t>
  </si>
  <si>
    <t>AH.01.7 Comprobar que los seriales de sellos y precintos a retirar que se encuentran registrados en la guía de transporte, cuando se recibe producto en estaciones propias corresponden a los instalados en el carrotanque, en caso de identificar que no correspondan se debe dar aviso al área de Apoderamiento de Seguridad Fisica y a la Dirección de Operaciones.</t>
  </si>
  <si>
    <t>AH.01.8 Revisar el reporte mensual de consumo de guías, sellos y precintos enviados por los responsables de su custodia,</t>
  </si>
  <si>
    <t>AH.01.9 Verificar la adecuada custodia y control de las guías, sellos y precintos.</t>
  </si>
  <si>
    <t>AH.01.9 Verificar de acuerdo con el plan de visitas a instalaciones:
a) Que las condiciones de custodia y almacenamiento de guías, sellos y precintos cumplan con los lineamientos establecidos.
b) Que las cantidades establecidas en custodia corresponda con la información registrada en los formatos de legalización de consumos, a través de conteo físico en sitio.
c) Que los consumos registrados en los reportes mensuales coinciden con las guías, sellos y precintos usados.
En caso de observar inconsistencias en el inventario o en el almacenamiento, se debe establecer el plan de acción correspondiente.</t>
  </si>
  <si>
    <t>Formato acta entrega sellos plásticos removibles o precintos fijos. 
O Formato acta entrega guías únicas transporte, según aplique.</t>
  </si>
  <si>
    <t>Líder Senior Ciberseguridad</t>
  </si>
  <si>
    <t>TI.040.3.1 Revisar los resultados de pruebas de seguridad para los sistemas de información de alcance SOX.
Si se identifican vulnerabilidades, se deberá definir las acciones correctivas para las vulnerabilidades catalogadas como críticas y altas. Así mismo, debe realizarse seguimiento al plan de acción para el cierre de las brechas identificadas y una nueva prueba de verificación del plan de remediación.
Nota: las pruebas de verificación (retest) se realizan una vez completado el plan de remediación, esta verificación puede darse en el periodo siguiente según el plan.</t>
  </si>
  <si>
    <t>TI.040.3.5 Revisar el documento con los resultados de la evaluación independiente de la gestión de los riesgos de ciberseguridad para los sistemas SSFF, Payroll y SAP ECS que son contratados como servicio. (Informe SOC2)
En caso de existir observaciones se evalúa el impacto para Cenit.</t>
  </si>
  <si>
    <t>TI.040.4.1 Realizar el análisis de riesgos de ciberseguridad a proyectos/iniciativas, según notificación del responsable del área de proyectos, para determinar y desarrollar el plan de trabajo:
1. Establecimiento de los actividades realizadas por ciberseguridad en el plan de trabajo del proyecto
2. Análisis de arquitectura
3. Análisis de riesgos de Ciberseguridad
4. Entrega de lineamientos de control a nivel de Ciberseguridad
5. Implementación de lineamientos por parte del proyecto 
6. Pruebas de Ciberseguridad 
7. Remediación de hallazgos según las pruebas realizadas (cierre de vulnerabilidades)</t>
  </si>
  <si>
    <t>Manual integral de seguridad de la información vigente aprobado y publicado en SharePoint - Gestión Documental
Si no hubo cambios en el manual, se conserva correo electrónico a activos de conocimiento con el resultado de la revisión. Para este caso se carga la evidencia en RUCE.</t>
  </si>
  <si>
    <t>TI.040.3.6</t>
  </si>
  <si>
    <t>TI.040.3.6 Verificar la adecuada sincronización y reporte de los equipos de cómputo</t>
  </si>
  <si>
    <t>TI.040.3.6 Verificar que los equipos de cómputo de usuarios final y servidores estén sincronizados y reportando en Security Defender para garantizar la postura de seguridad. Si se identifican desviaciones se reporta la situación a la mesa de ayuda para la revisión respectiva.</t>
  </si>
  <si>
    <t>Se diseña nuevo control de revisión periódica para verificar la adecuada operatividad de las consolas de administración de los servicios asociados con los controles de Ciberseguridad y la gestión de las alertas que se identifiquen (por ejemplo: equipos con alertas de no cumplimiento de políticas o equipos no sincronizados)
Plan de acción 860</t>
  </si>
  <si>
    <t>GF.20.2.3 Verificar y aprobar la solicitud de pago en SAP de facturas que han sido previamente contabilizadas y liberadas.</t>
  </si>
  <si>
    <t>GF.20.2.3 Verificar que todos los pagos realizados son causados en SAP y liberados para pago</t>
  </si>
  <si>
    <t>Gerencia Planeación Logística del Transporte</t>
  </si>
  <si>
    <t>TDH.020.7.1 Revisar las necesidades de transporte para el abastecimiento de crudos y refinados del país</t>
  </si>
  <si>
    <t xml:space="preserve">Informe de Revisión del Plan Volumétrico de Largo Plazo donde se identifican por sistema las necesidades. 
Ver evidencia en control GF.030.10.2
</t>
  </si>
  <si>
    <t>TDH.020.2.1 Validar el correcto funcionamiento (cálculo) de las hojas de cálculo del Over &amp; Under.</t>
  </si>
  <si>
    <t>Programa del puerto 
Si bien el monitoreo se realiza diario la evidencia de la oficialización de las ventanas y posibles demoras se hace eventual de acuerdo a las novedades que se presenten y el cargue de la evidencia en RUCE se realiza mensual.</t>
  </si>
  <si>
    <t>TDH.020.5.1 Revisar que la información recibida del remitente en Enruta para la nominación por el sistema, corresponda con el total de nominación para ese remitente por los tramos asociados al sistema, descargando la información del aplicativo de ENRUTA de la nominación y desagregándola por tramos de forma manual, revisando que el cargue de la información que se sube por tramos la sumatoria es igual al nominado por sistema, y en caso de alguna diferencia se realizan los ajustes correspondientes.
Evidencia: Archivo en Excel comparando la sumas de los tramos con la información de la nominación cero en el sistema.</t>
  </si>
  <si>
    <t>GF.030.10.2 Revisar y aprobar el reporte de "Balance Volumétrico a Largo Plazo" que contiene la ocupación de la red de oleoductos, poliductos, llenaderos, descargaderos y puertos, elaborado por la Jefatura de Planeación y Programación de Poliductos y la Jefatura de Planeación y Programación de Oleoductos.
Posteriormente, la Jefatura de Planeación y Programación de Poliductos y la Jefatura de Planeación y Programación de Oleoductos envían correo electrónico al Jefe de Portafolio con la aprobación del Balance y el diligenciamiento de la plantilla para proyecciones volumétricas elaborada por la Jefatura de Portafolio.</t>
  </si>
  <si>
    <t>Documento de revisión del reporte de "Balance Volumétrico a Largo Plazo" o correo electrónico equivalente.
Ubicación: RUCE</t>
  </si>
  <si>
    <t xml:space="preserve">1. IPE: Reporte de inventario y balance operativo de Synthesis 
2. Bitácora en Excel con el Reporte de Inventario y Balance Operativo en Synthesis, con las observaciones resultantes para los sistemas que se excedan los limites. (Aplica para los días hábiles de lunes a viernes)
Ubicación del Control: Si bien el control es diario el Cargue en RUCE de la Bitácora acumulada es mensual.
</t>
  </si>
  <si>
    <t>Registro o log de aprobación en SYNTHESIS</t>
  </si>
  <si>
    <t>TDH.040.1.3 Validar el cálculo de la Compensación Volumétrica por Calidad y/o Balance respecto a la "Propiedad del Remitente", a través de reunión en la que se valida con los remitentes los volúmenes y calidades de los crudos transportados. En caso de no participación del remitente en la reunión, esta se confirma a través de correo electrónico donde se emite el documento "Compensación volumétrica por calidad y/o Balance" de los diferentes sistemas, con los volúmenes, calidades y propietario, revisados y confirmados por los remitentes (dueños del producto).</t>
  </si>
  <si>
    <t>1. Formato MOC aprobado
2. Confirmación del ajuste o actualización realizada</t>
  </si>
  <si>
    <t>TDH.040.1.5 Verificar y aprobar modificación al registro y/o información de medición, balance y
control volumétrico</t>
  </si>
  <si>
    <t>Requerimiento gestionado, incluyendo:
•	Solicitud a través de correo electrónico por parte del aprobador de la apertura incluyendo el formato de solicitud.
•	Para aperturas de meses cerrados se deberá incluir el memorando de aprobación por parte del Gerente de Zona.
•	Correo electrónico de notificación al área de ingresos en caso de que se requería ajuste en facturación por parte del ejecutor del cambio.</t>
  </si>
  <si>
    <t>Se actualiza la redacción del control para precisar que es la creación de campo en el sistema y no que " se habilita la solicitud de creación del campo y/o planta."</t>
  </si>
  <si>
    <t>GF. 30.6.3 Asegurar el adecuado cálculo de la depreciación mediante las revisión de las vidas útiles registradas en la data maestra de activos fijos</t>
  </si>
  <si>
    <t xml:space="preserve">GF.30.6.4 Revisar el cálculo de la depreciación realizada con los ajustes de vida útil. </t>
  </si>
  <si>
    <t>GF.030.14.5 Validar y aprobar la razonabilidad del cálculo de provisión de costos de abandono.</t>
  </si>
  <si>
    <t>GF.030.10.1 Revisión de la tarifa actualizada por sistema para el cálculo del importe recuperable.</t>
  </si>
  <si>
    <t>GF.030.10. 4 Verificar los inputs entregados por las diferentes áreas para el cálculo de deterioro.</t>
  </si>
  <si>
    <t>TDH.020.2.1 Validar el correcto funcionamiento (cálculo) de las hojas de cálculo del O&amp;U que incluyen la información de Compensación Volumetrica por Calidad y las Nominaciones aceptadas, la hoja calcula las diferencias entre el valor calculado día a día versus el global del periodo.
En caso de identificar diferencias (valores diferentes a cero) se identifica la desviación y se realizan las validaciones correspondientes y los ajustes que correspondan.</t>
  </si>
  <si>
    <t>AB.070.2.3 Revisar y aprobar la suscripción del convenio o acuerdo con la firma del mismo y realizar la liberación en SAP</t>
  </si>
  <si>
    <t>AB.070.2.3 Revisar y aprobar la suscripción del convenio y/o acuerdo con la firma del mismo y realizar la liberación en SAP, previa validación de la completitud, actualización y suficiencia de la información registrada en el documento (objeto, fecha, valor, moneda, aliado) y su consistencia con el informe de recomendación de suscripción del convenio y/o acuerdo.</t>
  </si>
  <si>
    <t>AB.070.5.4 Revisar y aprobar modificaciones y/o redistribución de líneas de inversión a los convenios/acuerdos</t>
  </si>
  <si>
    <t>GF.030.21.2 Revisar los cambios posteriores al cierre (si aplican) que impliquen un nuevo envío de información financiera a casa matriz, el cual debe ser aprobado por la Gerencia de Operaciones financieras. Basado en esta aprobación, la Jefe de Consolidación y Reporte solicita a casa matriz la apertura de Hyperion y se procede con la actualización de la información previamente cargada.
En señal de aprobación sobre las cifras reportadas, el Jefe de Consolidación y Reportes Financieros, promueve los estados financieros, en el Aplicativo Hyperion. 
Nota: Una vez cargadas las cifras de los EEFF en Hyperion no se permite realizar ajuste en la aplicación por parte de Cenit.</t>
  </si>
  <si>
    <t>Se actualiza la evidencia del control toda vez que el reporte generado desde SYNTHESIS debe tener la IPE respectiva. Asimismo, ya no aplica balance por sectores toda vez que era por sectores en SINOPER y ya no se maneja en este sistema ni opera así.
"Bitácora en Excel del reporte de Sinoper" por "IPE: Reporte de inventario y balance operativo de Synthesis"</t>
  </si>
  <si>
    <t>AH.01.7 Comprobar que los seriales de sellos y precintos a retirar que se encuentran registrados en la guía de transporte, cuando se recibe producto en estaciones propias corresponden a los instalados en el carrotanque, en caso de identificar que no correspondan se debe dar aviso al área de Apoderamiento de Seguridad Fisica y de la Vicepresidencia de Poliductos.</t>
  </si>
  <si>
    <t>Se actualiza el diseño del control, toda vez que ya no se realizará la aprobación a través de acta, sino a través de flujo de aprobación en SAP. Asimismo se actualiza la evidencia ya que no aplica el acta firmada al banco.</t>
  </si>
  <si>
    <t>Se actualiza el alcance del control teniendo en cuenta que no incluye validación de precios.
Asimismo, la evidencia del control ya que esta corresponde al Correo electrónico enviado a los remitentes con la "Compensación volumétrica por calidad" oficial y al de las novedades, si aplica,</t>
  </si>
  <si>
    <t>Se actualiza el control indicando a que tipo de modificaciones incluye y se precisan las aprobaciones requeridas según la modificación y lo establecido en el MAD.</t>
  </si>
  <si>
    <t>Fortalecimiento del control</t>
  </si>
  <si>
    <t>Fortalecimiento para mitigar el riesgo</t>
  </si>
  <si>
    <t>En revisión detallada con el área de finanzas y comercial, se aclara que el control no es de alcance SOX, ya que actualmente solo se tiene 1 contrato con ECP por 1.065 barriles diarios y este no presenta movimientos desde hace aproximadamente 3 años por lo cual esta siendo un cobro fijo y no diferido.</t>
  </si>
  <si>
    <t>GESF.02.2 Verificar el adecuado funcionamiento de los circuitos cerrados de televisión CCTV, cámara con enfoque a la pista y/o helipuerto, que la cámara este con cobertura del perímetro y monitoreo desde la central de seguridad, en caso de observar fallas o poca cobertura solicita y realiza seguimiento a su corrección. 
Nota: Revisar a la fecha el alcance es sobre los Helipuertos Críticos (4), escalar el tema a la Vicepresidencia y Presidencia (20 en estaciones de Cenit y operación regular en 6).</t>
  </si>
  <si>
    <t>GESF.02.2 Verificar el adecuado funcionamiento de los circuitos cerrados de televisión.</t>
  </si>
  <si>
    <t>Acta de Breafing de seguridad
Ubicación: SharePoint de la VP</t>
  </si>
  <si>
    <t>- Inspección a las condiciones de seguridad física en el check list
- Reporte de acciones correctivas cuando aplique
Ubicación: SharePoint</t>
  </si>
  <si>
    <t>GESF.01.2 Verificar por parte del guarda de turno de la instalación que ante cualquier ingreso o salida de elementos para entrega al Buque que este autorizado por el Jefe de operaciones marítimas y validado por el OPIP y verificar los suministros a través de Binomio Canino.</t>
  </si>
  <si>
    <t>1. Bitácora de registro y control.
2. Correo autorizando el ingreso o salida con los Formatos requeridos.</t>
  </si>
  <si>
    <t>AB.060.6.1</t>
  </si>
  <si>
    <t>Se actualiza la redacción del control para precisar el alcance ya que solo aplica para operaciones áreas fuera de instalaciones de Cenit. Por ejemplo: áreas aledañas al derecho de vía.</t>
  </si>
  <si>
    <t>TDH.030.6.1 Verificar que cada vez que se presente un cambio en los criterios operacionales se actualiza el registro del TDH-FR-132 Seguimiento variables de control y factores estáticos y se comunique en las reuniones de seguimiento del control operacional del desempeño energético al personal del CIO y gerencias de zonas.</t>
  </si>
  <si>
    <t>Se elimina el control manual, toda vez que se implementó la integración entre Synthesis y Enruta en donde automáticamente las nominaciones aprobadas por cada tramo/remitente/sistema migran a Enruta para los procesos de liquidación del servicio de transporte.
Esto mitiga el riesgo de errores en la consolidación de la información de nominación que sirve de base para la facturación del servicio de transporte de Oleoductos. Asimismo, la automatización esta asegurada a través de los controles generales de TI.</t>
  </si>
  <si>
    <t>TDH.040.1.2. Validar la información base para el cálculo de la Compensación Volumétrica por Calidad (CVC)</t>
  </si>
  <si>
    <t>TDH.040.1.3 Validar el cálculo de la Compensación Volumétrica por Calidad y/o Balance respecto a la "Propiedad del Remitente"</t>
  </si>
  <si>
    <t>TDH.010.1.2 Revisar las condiciones/acuerdos técnicos (en temas de calidad y de cantidad)</t>
  </si>
  <si>
    <t>Realizar planeación operativa de transporte</t>
  </si>
  <si>
    <t>Realizar programación operativa de transporte</t>
  </si>
  <si>
    <t>Jefatura Hidráulica y Eficiencia Operativa</t>
  </si>
  <si>
    <t>TDH.030.1.2 Revisar que los costos de DRA estén adecuadamente registrados</t>
  </si>
  <si>
    <t>No aplica jefatura (la gerencia es responsable)</t>
  </si>
  <si>
    <t xml:space="preserve">Reglas y principios RAR revisión de talento
Acta de aprobación de la matriz de sucesión
Ubicación: SharePoint
</t>
  </si>
  <si>
    <t>ELC.EC.04.6 Revisar y aprobar la matriz de sucesión para los cargos críticos de la organización</t>
  </si>
  <si>
    <t xml:space="preserve">EEM.030.1 Pérdida o fuga del conocimiento clave de la Organización
Causas:
- Falta de identificación de cargos críticos a nivel de la operación
- Falta de aseguramiento del conocimiento organizacional
Consecuencias: 
Atraso en el cumplimiento de los proyectos/objetivos empresariales
Pérdidas económicas y continuidad de negocio
</t>
  </si>
  <si>
    <t>Gerencia de Talento, Desarrollo y Diversidad</t>
  </si>
  <si>
    <t>Estrategia de formación y desarrollo definida
Ubicación: En Sucessfactor y SharePoint</t>
  </si>
  <si>
    <t>ELC.EC.04.2 Revisar y aprobar la estrategia de formación y desarrollo organizacional verificando que se encuentren alineados con la estrategia corporativa y los resultados de la organización.</t>
  </si>
  <si>
    <t xml:space="preserve">ELC.EC.04.2 Revisar y aprobar la estrategia de formación y desarrollo organizacional </t>
  </si>
  <si>
    <t>EEM.040.1 Revisar y aprobar la guía del modelo de gestión de cambio y sus complementos</t>
  </si>
  <si>
    <t>EEM.040.1 Revisar y aprobar la guía del modelo de gestión de cambio y sus complementos, verificando que se encuentre alineada a la estrategia corporativa y de talento humano.</t>
  </si>
  <si>
    <t>ELC.EC.03.1 Revisar y actualizar el modelo de procesos, de acuerdo con los cambios estratégicos, aplicando la metodología de gestión de procesos, una vez aprobada se realiza la divulgación y socialización del proceso</t>
  </si>
  <si>
    <t>ELC.EC.03.1 Revisar y actualizar el estándar modelo de procesos Organizacionales, de acuerdo con los cambios estratégicos, lineamientos organizacionales y gestión documental, aplicando la metodología establecida y socialización requerida.
El mapa de procesos incluido en el estándar y que describe la configuración de los procesos nivel 0, lo aprueba Presidencia.</t>
  </si>
  <si>
    <t>ELC.EC.04</t>
  </si>
  <si>
    <t>Se elimina el control teniendo en cuenta que la estrategia de cambio está incluida en la guía del modelo de gestión de cambio, por lo tanto es la misma revisión y aprobación dada en el control:
EEM.040.1 Revisar y aprobar la guía del modelo de gestión de cambio y sus complementos</t>
  </si>
  <si>
    <t>ELC.EC.03.1 Revisar y actualizar el modelo de procesos</t>
  </si>
  <si>
    <t>Se elimina el control teniendo en cuenta que la revisión de los procesos nivel 0 (macroprocesos) está incluida en la revisión del modelo de procesos y hace parte del control:
ELC.EC.03.1 Revisar y actualizar el modelo de procesos</t>
  </si>
  <si>
    <t>EE.10.1.1 Revisar la documentación de los procesos de nivel 0 verificando que se encuentren alineados a los lineamientos organizacionales y al modelo de procesos, una vez se realiza la actualización se envía para aprobación dependiendo de los lineamientos de atribuciones de Gestión documental para su posterior publicación.</t>
  </si>
  <si>
    <t>Se actualiza el diseño del control teniendo en cuenta que el modelo de procesos incluye los procesos nivel 0 y el mapa de proceso. Asimismo, se precisa que la aprobación de presidencia aplica solo para el mapa de procesos.</t>
  </si>
  <si>
    <t>AB.040.1 Pérdida de materiales en el ingreso, custodia, despacho o traslado de los mismos
Causas:
- Hurto o pérdida de materiales y repuestos
- Fallas en la parametrización del sistema para entradas y salidas de materiales.
- No registro o registro inoportuno del ingreso y el despacho del material en el sistema. 
- Fallas en el reconocimiento e  incorporación de materiales sobrantes de inventario en el sistema.
- Incumplimiento de los procedimientos establecidos para control de existencias. 
- Fallas en el flujo de la custodia del material en la cadena logística
- Falta de capacidad de almacenamiento y bajas condiciones de seguridad
- Inventario en custodia de terceros
- Movimientos de inventarios no autorizados por Cenit
Consecuencias: 
- Sobrestimación/subestimación de los saldos de las cuentas de inventarios, falta de integridad y confiabilidad de la información y pérdidas económicas, sanciones por parte de entes de control</t>
  </si>
  <si>
    <t xml:space="preserve">AB.040.4 Eventos de fraude, corrupción, soborno, lavado de activos y financiación del terrorismo en el proceso de Logística y Gestión de Inventarios
Causas:
- Recibir bienes que no cumplan con las condiciones técnicas pactadas
- Recibir, despachar y/o disponer bienes por fuera de los procedimientos establecidos. 
- Hurto de materiales y repuestos.
- Contaminación de carga, entendida como la introducción de sustancias o materiales ilícitos a las cargas.
- Participantes en el proceso de disposición tengan alguna coincidencia de listas restrictivas
- Desviación en la gestión de procesos de disposición
- Fuga de información en proceso de disposición de bienes
- Suplantación de identidad de funcionarios de Cenit
Consecuencias:
Vinculación en procesos legales, pérdidas económicas por faltantes de inventarios y sub o sobrevaloración de los inventarios de materiales y repuestos / Afectación a la reputación. </t>
  </si>
  <si>
    <t>ELC.EC.03</t>
  </si>
  <si>
    <t>Se actualiza el control teniendo en cuenta que el sistema hace la restricción, pero en el sistema son ordenes de compra y no pedidos de traslado ya que estos no tienen liberación. Se quita "y/o pedido de traslado (este último no tiene estrategia de liberación).</t>
  </si>
  <si>
    <t>Cumplimiento
Datos Personales</t>
  </si>
  <si>
    <t>- Lineamientos de Cenit sobre los movimientos en el sistema de información.
- Reporte de validación de los movimientos 
- Correo de aprobación de movimiento por parte de Cenit al Operador de bodega
IPE: Reporte de movimientos en el sistema de información
Ubicación: SharePoint</t>
  </si>
  <si>
    <t>Se actualiza la evidencia del control para precisar que el correo de aprobación de movimiento por parte de Cenit al Operador de bodega</t>
  </si>
  <si>
    <t>AB.040.1.6 Identificar los materiales deteriorados y/o vencidos y/o baja-nula rotación, con el fin de realizar la respectiva disposición física y registro contable en SAP, teniendo en cuenta la justificación técnica del material no operativo emitida por el área usuaria o un tercero.</t>
  </si>
  <si>
    <t>Se actualiza el control teniendo en cuenta que identificar es la actividad inicial del proceso pero no la actividad de control.</t>
  </si>
  <si>
    <t>AB.040.1.7</t>
  </si>
  <si>
    <t>AB.040.1.7 Revisar que los materiales que se encuentran en el almacén de importados correspondan a inventario en tránsito, validando que correspondan con el cronograma de importación de cada orden y asegurando una adecuada transferencia de la custodia.</t>
  </si>
  <si>
    <t>Se fortalece la redacción del control para asegurar que incluya la adecuada transferencia de la custodia</t>
  </si>
  <si>
    <t>Se actualiza el control teniendo en cuenta que debe operar de acuerdo con lo establecido en el MAD</t>
  </si>
  <si>
    <t>AB.040.4.1. Revisar y aprobar las ordenes de venta y/o acuerdos, para la gestión de disposición de los bienes no requeridos para la operación (activos, materiales excedentes y/o deteriorados, residuos industriales) autorizados por vicepresidente de negocio, vicepresidente planeación de operaciones, verificando que el valor de la venta y/o acuerdo maximice el valor de los bienes gestionados a su cargo en pro de lograr ingresos a la compañía y minimizar costos de disposición, impuestos y preservación para Cenit (en caso de subasta) o al precio de transferencia (en caso de venta a alguna compañía del grupo empresarial).</t>
  </si>
  <si>
    <t>- Seguimiento en la herramienta Success Factor
- Actas de calibración anual en SharePoint</t>
  </si>
  <si>
    <t xml:space="preserve">GO.020.1.1 Revisar y validar que el candidato seleccionado se ajuste al perfil mediante la valoración de los criterios de selección establecidos en el perfil y descripción del cargo (formación, experiencia y competencias). En caso de identificar que no cumple con los requisitos, el candidato no continúa el proceso de selección. </t>
  </si>
  <si>
    <t>GO.020.1.1 Revisar y validar el perfil del candidato</t>
  </si>
  <si>
    <t>Resultados de la valoración 
Plan de acción cuando aplique
Ubicación: SharePoint</t>
  </si>
  <si>
    <t>Se actualiza el control para que cubra las situaciones en donde se identifican menores cantidades y que la gestión de las diferencia siga el procedimiento vigente</t>
  </si>
  <si>
    <t>AB.040.1.2 Verificar el registro de ingresos y salidas de materiales</t>
  </si>
  <si>
    <t>Jefatura Planeación de Proyectos</t>
  </si>
  <si>
    <t>Varias veces al día</t>
  </si>
  <si>
    <t>Cumplimiento
Control Anti  LA/FT/FPADM</t>
  </si>
  <si>
    <t>Cumplimiento
Derechos humanos</t>
  </si>
  <si>
    <t>Cumplimiento
Legal y regulatorio</t>
  </si>
  <si>
    <t>R LA/FT/FPADM</t>
  </si>
  <si>
    <t>Estratégicas:
Certificación de acta de Junta Directiva
Tácticas:
-Acta comité de tesorería
-Memorando de solicitud de visto bueno dirigido a ECP.</t>
  </si>
  <si>
    <t>GF.020.1.7 Revisar el cálculo de la valoración de las operaciones de cobertura</t>
  </si>
  <si>
    <t>GF.020.1.6 Hacer seguimiento en el comité de tesorería al status de las coberturas</t>
  </si>
  <si>
    <t>GF.020.1.5 Revisar y aprobar los términos y condiciones de las coberturas</t>
  </si>
  <si>
    <t>GF.020.1.3 Revisar y aprobar los términos y condiciones para la celebración de Operaciones de Cobertura Estratégica y Táctica</t>
  </si>
  <si>
    <t>GF.020.1.3 Revisar y aprobar los términos y condiciones para la celebración de Operaciones de Coberturas Estratégicas y tácticas y las condiciones que se presenten para requerir una liquidación anticipada. La instancia de aprobación debe validar  (i) Objetivos e instrumentos financieros definidos en la estructura de la cobertura (ii) capacidad del instrumento para mitigar el riesgo cambiario.
En caso de identificar inconsistencias se solicitan los ajustes respectivos.</t>
  </si>
  <si>
    <t>GF.020.1.5 Revisar y aprobar los términos y condiciones de las operaciones de coberturas incluidos en las cartas de confirmación enviadas al intermediario financiero, mediante la comparación de los parámetros de la operación previamente cerrada.
En caso de identificar inconsistencias se solicitan los ajustes respectivos.</t>
  </si>
  <si>
    <t>Se actualiza la redacción del control para precisar que es lo que se revisa (criterios) y la gestión de los ajustes en caso de identificar inconsistencias</t>
  </si>
  <si>
    <t>Carta de confirmación emitida por el intermediario financiero firmada.</t>
  </si>
  <si>
    <t>Email con visto bueno del Jefe de Tesorería sobre el registro en SAP de las operaciones de coberturas registradas en la Contabilidad.
Ubicación: RUCE</t>
  </si>
  <si>
    <t>GF.020.1.7 Revisar la integridad y exactitud del registro contable del reconocimiento de las operaciones de coberturas registradas en la Contabilidad.
En caso de identificar inconsistencias se solicitan los ajustes respectivos, hasta que el cálculo quede correcto.</t>
  </si>
  <si>
    <t>Gestión contable de operaciones financieras</t>
  </si>
  <si>
    <t>Monitoreo de Abastecimiento y Servicios Administrativos</t>
  </si>
  <si>
    <t>Aprovisionamiento de Abastecimiento y Servicios Administrativos</t>
  </si>
  <si>
    <t>GA.040.2.3 Verificar el programa de mantenimiento</t>
  </si>
  <si>
    <t>GF.030.9 Posibilidad de recibir dádivas o beneficios a nombre propio o de tercero para agilizar pagos a algún tercero.</t>
  </si>
  <si>
    <t>GF.030.27 Posibilidad de recibir dádivas o beneficios a nombre propio o de tercero para modificar y/o castigar cartera de clientes.</t>
  </si>
  <si>
    <t>AC.040.4 Posibilidad de ofrecer o dar dádivas o beneficios de manera directa o a través de terceros a representantes de las autoridades ambientales para la gestión oportuna y favorable de trámites.</t>
  </si>
  <si>
    <t>GF.030.5.4 Verificar que los mantenimientos mayores estén adecuadamente asociados al Activo Fijo donde se realizó el mantenimiento.</t>
  </si>
  <si>
    <t>GF.030.5.6 Verificar las actividades de mantenimientos capitalizables</t>
  </si>
  <si>
    <t>AB.040.2.1 Identificar los inventarios susceptibles de provisión por deterioro, realizando un análisis de rotación de inventario o identificación de materiales deteriorados y/o vencidos y/o dañados, con el fin de determinar los materiales que no serán requeridos para operar. Este resultado se envía a las Vicepresidencias de Operaciones y Gestión de activos y Vicepresidencia de Proyectos, con el fin de que estas áreas definan cuales materiales podrán ser susceptibles de disposición por parte de la Gerencia de Materiales, logística y bodegas y su correspondiente registro contable.</t>
  </si>
  <si>
    <t>AB.040.2 Niveles de inventario de materiales y repuestos no alineados con las necesidades</t>
  </si>
  <si>
    <t>Jefatura Portafolio</t>
  </si>
  <si>
    <t>Líder Senior Remuneración y Tarifas</t>
  </si>
  <si>
    <t>No aplica gerencia (la VP es responsable)</t>
  </si>
  <si>
    <t>1. Imágenes de pantalla impresas de la verificación en las listas restrictivas (OFAC), documentación que reposa en el archivo digital de inmobiliaria y en el expediente del predio.
2. Reporte al área de cumplimiento vía correo electrónico con todos los soportes de la transacción en caso de encontrar terceros reportados.
Ubicación: SharePoint del área, con el expediente del predio.</t>
  </si>
  <si>
    <t>SS.010.2 Constitución de los derechos inmobiliarios con errores físicos y/o jurídicos</t>
  </si>
  <si>
    <r>
      <t xml:space="preserve">SS.010.3 Posibilidad de recibir dádivas o beneficios a nombre propio o de terceros para omitir alertas y/o generar pagos y/o liquidaciones de derechos inmobiliarios sin el cumplimiento de los requisitos, para el beneficio de un tercero
</t>
    </r>
    <r>
      <rPr>
        <b/>
        <sz val="11"/>
        <color theme="1"/>
        <rFont val="Calibri"/>
        <family val="2"/>
        <scheme val="minor"/>
      </rPr>
      <t>Causas:</t>
    </r>
    <r>
      <rPr>
        <sz val="11"/>
        <color theme="1"/>
        <rFont val="Calibri"/>
        <family val="2"/>
        <scheme val="minor"/>
      </rPr>
      <t xml:space="preserve">
- Información y documentos soportes técnicos de valoración falsos y/o manipulados
- Suscribir acuerdos con personas que aparezcan en listas restrictivas
- Uso de información privilegiada para obtener indemnizaciones en favor propio o de terceros
</t>
    </r>
    <r>
      <rPr>
        <b/>
        <sz val="11"/>
        <color theme="1"/>
        <rFont val="Calibri"/>
        <family val="2"/>
        <scheme val="minor"/>
      </rPr>
      <t xml:space="preserve">Consecuencias:
</t>
    </r>
    <r>
      <rPr>
        <sz val="11"/>
        <color theme="1"/>
        <rFont val="Calibri"/>
        <family val="2"/>
        <scheme val="minor"/>
      </rPr>
      <t>- Materialización de daños antijurídicos 
- Pérdida de recursos económicos de CENIT y afectación a la reputación de la Compañía.</t>
    </r>
  </si>
  <si>
    <t>Daño antijurídico</t>
  </si>
  <si>
    <r>
      <t xml:space="preserve">SS.10.4 Adquisición de derechos inmobiliarios y/o suscripción de acuerdos de indemnización con personas reportadas en listas restrictivas
</t>
    </r>
    <r>
      <rPr>
        <b/>
        <sz val="11"/>
        <color theme="1"/>
        <rFont val="Calibri"/>
        <family val="2"/>
        <scheme val="minor"/>
      </rPr>
      <t>Causas</t>
    </r>
    <r>
      <rPr>
        <sz val="11"/>
        <color theme="1"/>
        <rFont val="Calibri"/>
        <family val="2"/>
        <scheme val="minor"/>
      </rPr>
      <t xml:space="preserve">:
- Información y documentos soportes técnicos de valoración falsos y/o manipulados
- Conflicto de interés
- Suscribir acuerdos con personas que aparezcan en listas restrictivas
- Sobornos a funcionarios y/o contratistas que adelanten la gestión inmobiliaria
- Uso de información privilegiada para obtener indemnizaciones en favor propio o de terceros
</t>
    </r>
    <r>
      <rPr>
        <b/>
        <sz val="11"/>
        <color theme="1"/>
        <rFont val="Calibri"/>
        <family val="2"/>
        <scheme val="minor"/>
      </rPr>
      <t>Consecuencias:</t>
    </r>
    <r>
      <rPr>
        <sz val="11"/>
        <color theme="1"/>
        <rFont val="Calibri"/>
        <family val="2"/>
        <scheme val="minor"/>
      </rPr>
      <t xml:space="preserve">
- Materialización de daños antijurídicos 
- Pérdida o desviación de recursos económicos de CENIT, incremento indebido en las expectativas económicas del grupo de interés de propietarios en las zonas y afectación a la reputación de la Compañía.</t>
    </r>
  </si>
  <si>
    <t>SS.010.4 Adquisición de derechos inmobiliarios y/o suscripción de acuerdos de indemnización con personas reportadas en listas restrictivas</t>
  </si>
  <si>
    <r>
      <t xml:space="preserve">SS.010.5 Subestimar el canon de las áreas arrendadas a clientes en los predios de Cenit
</t>
    </r>
    <r>
      <rPr>
        <b/>
        <sz val="11"/>
        <color theme="1"/>
        <rFont val="Calibri"/>
        <family val="2"/>
        <scheme val="minor"/>
      </rPr>
      <t>Causas:</t>
    </r>
    <r>
      <rPr>
        <sz val="11"/>
        <color theme="1"/>
        <rFont val="Calibri"/>
        <family val="2"/>
        <scheme val="minor"/>
      </rPr>
      <t xml:space="preserve">
- Desconocimiento de valores de referencia de mercado
- Errores en la aplicación de tarifas
- Colusión entre colaboradores o contratista de CENIT con clientes
- Conflicto de interés
</t>
    </r>
    <r>
      <rPr>
        <b/>
        <sz val="11"/>
        <color theme="1"/>
        <rFont val="Calibri"/>
        <family val="2"/>
        <scheme val="minor"/>
      </rPr>
      <t>Consecuencias</t>
    </r>
    <r>
      <rPr>
        <sz val="11"/>
        <color theme="1"/>
        <rFont val="Calibri"/>
        <family val="2"/>
        <scheme val="minor"/>
      </rPr>
      <t>:
- Materialización de daños antijurídicos 
- Menores ingresos por el aprovechamiento de activos inmobiliarios improductivos.</t>
    </r>
  </si>
  <si>
    <r>
      <t xml:space="preserve">SS.010.6 Suscribir contratos de compraventa con terceros que presenten inhabilidades e incompatibilidades
</t>
    </r>
    <r>
      <rPr>
        <b/>
        <sz val="11"/>
        <color theme="1"/>
        <rFont val="Calibri"/>
        <family val="2"/>
        <scheme val="minor"/>
      </rPr>
      <t xml:space="preserve">Causas:
</t>
    </r>
    <r>
      <rPr>
        <sz val="11"/>
        <color theme="1"/>
        <rFont val="Calibri"/>
        <family val="2"/>
        <scheme val="minor"/>
      </rPr>
      <t xml:space="preserve">- Desconocimiento de antecedentes de terceros
- Falta de análisis jurídico de la información reportada
</t>
    </r>
    <r>
      <rPr>
        <b/>
        <sz val="11"/>
        <color theme="1"/>
        <rFont val="Calibri"/>
        <family val="2"/>
        <scheme val="minor"/>
      </rPr>
      <t>Consecuencias</t>
    </r>
    <r>
      <rPr>
        <sz val="11"/>
        <color theme="1"/>
        <rFont val="Calibri"/>
        <family val="2"/>
        <scheme val="minor"/>
      </rPr>
      <t xml:space="preserve">: 
- Materialización de daños antijurídicos 
- Nulidad del contrato suscrito y sanciones disciplinarias y eventualmente penales
</t>
    </r>
  </si>
  <si>
    <r>
      <t xml:space="preserve">SS.010.7 Pago del impuesto y contribuciones especiales extemporáneo y/o que no corresponden a Cenit
</t>
    </r>
    <r>
      <rPr>
        <b/>
        <sz val="11"/>
        <color theme="1"/>
        <rFont val="Calibri"/>
        <family val="2"/>
        <scheme val="minor"/>
      </rPr>
      <t xml:space="preserve">Causas:
</t>
    </r>
    <r>
      <rPr>
        <sz val="11"/>
        <color theme="1"/>
        <rFont val="Calibri"/>
        <family val="2"/>
        <scheme val="minor"/>
      </rPr>
      <t xml:space="preserve">- Inoportunidad en el procesamiento y autorización para el pago del impuesto
- No contar con información actualizada de los predios de CENIT
</t>
    </r>
    <r>
      <rPr>
        <b/>
        <sz val="11"/>
        <color theme="1"/>
        <rFont val="Calibri"/>
        <family val="2"/>
        <scheme val="minor"/>
      </rPr>
      <t>Consecuencias</t>
    </r>
    <r>
      <rPr>
        <sz val="11"/>
        <color theme="1"/>
        <rFont val="Calibri"/>
        <family val="2"/>
        <scheme val="minor"/>
      </rPr>
      <t>: 
- Materialización de daños antijurídicos 
- Pago de intereses de mora</t>
    </r>
  </si>
  <si>
    <t>Se actualiza el riesgo visibilizando el daño antijurídico como una consecuencia y asimismo se actualizan los escenarios de riesgo para la valoración.</t>
  </si>
  <si>
    <t xml:space="preserve">GESF.01.3 Verificar mensualmente los resultados
</t>
  </si>
  <si>
    <t>GESF.01.4 Verificar mensualmente el avance en el cierre de los hallazgos y planes de acción resultantes de las auditorias internas, mediante el seguimiento a la ejecución de los planes de acción producto de las observaciones encontradas, incluyendo los resultados de las auditorias de la DIMAR a través de los informes recibidos y evidencias</t>
  </si>
  <si>
    <t>GESF.02.1 Revisar y aprobar el plan de protección de la instalación para el perímetro con medidas de vigilancia humana, seguridad electrónica y fuerza pública (convenios) y los esquemas de equipo de seguridad que gestionan el riesgo en campo.</t>
  </si>
  <si>
    <t>GESF.01.6 Verificar la realización de las inspecciones subacuáticas</t>
  </si>
  <si>
    <t>GESF.02.1 Revisar y aprobar el plan de protección de la instalación</t>
  </si>
  <si>
    <t>GESF.02.4 Revisar el cumplimiento a la directiva de Seguridad para Operaciones Aéreas, en los helipuertos bajo control Cenit catalogados como críticos, a través del cumplimiento de las visitas de verificación delegadas por la gerencia, así como el seguimiento a la ejecución de los planes de acción producto de las observaciones encontradas.</t>
  </si>
  <si>
    <t>Plan de protección de la instalación aprobado.</t>
  </si>
  <si>
    <t>GESF.01.6 Verificar la realización de las inspecciones subacuáticas por Buzos de la Armada Nacional a los buque que visitan la instalación portuaria (para los buques que ingresan y duran mas de 24 horas en Coveñas y 72 horas en las demás instalaciones), a través de la copia de acta de inspección y revisión de videos suministrados en CD´s, en caso de que en la inspección se identifiquen novedades se reporta a Guardacostas y a DIMAR para la gestión correspondiente con el Buque.</t>
  </si>
  <si>
    <t>GESF.04.1 Supervisar el cumplimiento del servicio de protección y seguridad de la infraestructura a cargo de Cenit, por parte del contratista a través de la revisión de los entregables y gestión a las novedades que se presentan.</t>
  </si>
  <si>
    <t>GESF.02
GESF.05</t>
  </si>
  <si>
    <t>GESF.02.1 Revisar y aprobar el plan de protección de la instalación portuaria para el perímetro con medidas de vigilancia humana, seguridad electrónica, fuerza pública y los esquemas de equipo de seguridad que gestionan el riesgo en campo.</t>
  </si>
  <si>
    <t>Se actualiza la redacción del control teniendo en cuenta que las medidas con fuerza pública para estos casos se tienen con o sin convenios. Asimismo se precisa que corresponde a instalación portuaria</t>
  </si>
  <si>
    <t>GESF.01.5 Verificar que el personal responsable de la protección marítima cumplan con los cursos establecidos por la OMI</t>
  </si>
  <si>
    <t>GESF.02.3 Inspeccionar los equipajes o cargas</t>
  </si>
  <si>
    <t>GESF.02.4 Revisar el cumplimiento a la directiva de Seguridad para Operaciones Aéreas</t>
  </si>
  <si>
    <t>GESF.03.2 Verificar que se identifiquen, analicen y actualicen los riesgos de entorno y seguridad física por zona, a través de los análisis de información interna y externa, y a partir de ello, definir los planes integrales de trabajo de entorno y SSFF y su monitoreo (incluye la inversión socioambiental).</t>
  </si>
  <si>
    <t>GESF.03.2 Verificar el análisis y actualización de los riesgos de entorno y seguridad física por zona</t>
  </si>
  <si>
    <t>Jefatura Prevención y Control del Apoderamiento</t>
  </si>
  <si>
    <t>SS.020.5.3 Generar alertas tempranas asociadas a riesgo de litigio, riesgo a la infraestructura, requerimientos sindicales y de entidades gubernamentales</t>
  </si>
  <si>
    <t xml:space="preserve">AH.01.4 Evaluar el comportamiento del fenómeno de apoderamiento </t>
  </si>
  <si>
    <t>AH.01.4 Evaluar los resultados de las mediciones del fenómeno de apoderamiento, tendencias del producto hurtado y de la instalación de conexiones ilícitas, y en caso de observar desviaciones o incrementos se analizan y se recomiendan acciones correctivas y preventivas en los casos que aplique, para el cierre de las brechas y la mejora del desempeño por parte de las áreas responsables.</t>
  </si>
  <si>
    <t xml:space="preserve">AH.01.1 Verificar que el plan de prevención de control de apoderamiento
</t>
  </si>
  <si>
    <t>AH.01.2 Monitorear el cumplimiento al Plan de prevención y control de apoderamiento</t>
  </si>
  <si>
    <t>Informes de seguimiento al fenómeno de apoderamiento de hidrocarburos con acciones definidas con responsables y fechas.
Evidencia se conserva en RUCE</t>
  </si>
  <si>
    <t>AH.01.2 Monitorear el cumplimiento al Plan de prevención y control de apoderamiento, a través de reuniones con los responsables; en caso de observar retrasos en la ejecución del plan, se acuerdan acciones para cierre de brechas según correspondan.</t>
  </si>
  <si>
    <t>AH.01.3 Validar y gestionar las notificaciones recibidas por autoridades, comunidades, áreas internas de la organización y aliados sobre posibles eventos de apoderamiento; se registran en la bitácora y, en caso de requerirse, se coordina con fuerza publica del nivel local para acompañamiento en seguridad y verificación del evento; luego se informa al área de operaciones para el mantenimiento de la infraestructura, y se hace seguimiento hasta el fin de la reparación.</t>
  </si>
  <si>
    <r>
      <t xml:space="preserve">AH.02 Posibilidad de aceptar dádivas o beneficios a nombre propio o de terceros para omitir alertas y/o gestiones sobre posibles eventos de apoderamiento de hidrocarburos, en beneficio de un tercero.
</t>
    </r>
    <r>
      <rPr>
        <b/>
        <sz val="11"/>
        <rFont val="Calibri"/>
        <family val="2"/>
        <scheme val="minor"/>
      </rPr>
      <t xml:space="preserve">Causas:
</t>
    </r>
    <r>
      <rPr>
        <sz val="11"/>
        <rFont val="Calibri"/>
        <family val="2"/>
        <scheme val="minor"/>
      </rPr>
      <t xml:space="preserve">- Incumplimiento de los principios y valores por parte de empleados y/o contratistas.
- Inoportunidad o falta de gestión a las posibles alertas sobre apoderamiento de hidrocarburos.
- Perdida y/o uso indebido de guías, sellos y precintos
</t>
    </r>
    <r>
      <rPr>
        <b/>
        <sz val="11"/>
        <rFont val="Calibri"/>
        <family val="2"/>
        <scheme val="minor"/>
      </rPr>
      <t>Consecuencias</t>
    </r>
    <r>
      <rPr>
        <sz val="11"/>
        <rFont val="Calibri"/>
        <family val="2"/>
        <scheme val="minor"/>
      </rPr>
      <t xml:space="preserve">: Afectación a la reputación y buen nombre de CENIT - Sanciones en temas de Lavado de Activo y Financiación del Terrorismo. </t>
    </r>
  </si>
  <si>
    <t>Bitácora de seguimiento de eventos.
El reporte se genera de manera mensual.
Evidencia se conserva en RUCE para el mes.</t>
  </si>
  <si>
    <t>AH.01.3 Validar y gestionar las notificaciones recibidas por autoridades, comunidades, áreas internas de la organización y aliados sobre posibles eventos de apoderamiento. Se registran en la bitácora el evento y, en caso de requerirse, se coordina con fuerza publica del nivel local para acompañamiento en seguridad y verificación del evento. Si se confirma el hallazgo de conexión ilícita se notifica al líder de mantenimiento de líneas, para el mantenimiento de la infraestructura que se requiera, y se hace seguimiento hasta el fin de la reparación.</t>
  </si>
  <si>
    <r>
      <t xml:space="preserve">AC.040.4 Posibilidad de ofrecer o dar dádivas o beneficios de manera directa o a través de terceros a representantes de las autoridades ambientales para la gestión oportuna y favorable de trámites.
</t>
    </r>
    <r>
      <rPr>
        <b/>
        <sz val="11"/>
        <rFont val="Calibri"/>
        <family val="2"/>
        <scheme val="minor"/>
      </rPr>
      <t>Causas</t>
    </r>
    <r>
      <rPr>
        <sz val="11"/>
        <rFont val="Calibri"/>
        <family val="2"/>
        <scheme val="minor"/>
      </rPr>
      <t xml:space="preserve">:
- Incumplimiento por parte del personal a los principios y valores establecidos por Cenit
- Concentración de funciones en los que realizan las gestiones ante los entes reguladores.
- Salida de recursos de la entidad no asociados a una factura y/o a un servicio prestado por el proceso de abastecimiento.
</t>
    </r>
    <r>
      <rPr>
        <b/>
        <sz val="11"/>
        <rFont val="Calibri"/>
        <family val="2"/>
        <scheme val="minor"/>
      </rPr>
      <t>Consecuencias</t>
    </r>
    <r>
      <rPr>
        <sz val="11"/>
        <rFont val="Calibri"/>
        <family val="2"/>
        <scheme val="minor"/>
      </rPr>
      <t xml:space="preserve">:
Afectación a la reputación e imagen de la compañía.
Multas y Sanciones por incumplimiento de la LEY FCPA por Cotizar en Bolsa de Estados Unidos. </t>
    </r>
  </si>
  <si>
    <t>ELC.EC.01.3 Verificar los resultados de la declaración anual de compromiso con la Integridad</t>
  </si>
  <si>
    <t>ELC.EC.01.1 Verificar que nuevos accionistas de la compañía no se encuentren en las listas restrictivas</t>
  </si>
  <si>
    <t>ELC.EC.01.2.1 Seguimiento a regalos, atenciones y hospitalidades</t>
  </si>
  <si>
    <t>ELC.EC.01.2.1 Realizar seguimiento semestral de los regalos, atenciones y hospitalidades, reportados a través de los canales habilitados y a las recomendación emitidas respecto de aquellos caso que se encontraban por fuera de la normativa aplicable. Se debe llevar registro y hacer seguimiento acerca de si se acogieron o no las recomendaciones; el informe de seguimiento es revisado por el oficial de cumplimiento.</t>
  </si>
  <si>
    <t>ELC.ER.09.1 Revisión de la Autoevaluación de Control Interno</t>
  </si>
  <si>
    <t>Se actualiza la redacción del control para precisar que corresponde a la autoevaluación de control interno y que se establecen acciones cuando se reportan cambios con impacto en la matriz de riesgos y control interno</t>
  </si>
  <si>
    <t>ELC.EC.01
AC.040.4
CN.020.5</t>
  </si>
  <si>
    <t>ELC.EC.01</t>
  </si>
  <si>
    <t>ELC.EC.02</t>
  </si>
  <si>
    <t>ELC.EC.02 Recibo de regalos, atenciones u hospitalidades que sean o puedan ser percibidas como soborno</t>
  </si>
  <si>
    <r>
      <t xml:space="preserve">ELC.EC.01.2 Recibo de regalos, atenciones u hospitalidades que sean o puedan ser percibidas como soborno:
</t>
    </r>
    <r>
      <rPr>
        <b/>
        <sz val="11"/>
        <rFont val="Calibri"/>
        <family val="2"/>
        <scheme val="minor"/>
      </rPr>
      <t xml:space="preserve">Causas: 
</t>
    </r>
    <r>
      <rPr>
        <sz val="11"/>
        <rFont val="Calibri"/>
        <family val="2"/>
        <scheme val="minor"/>
      </rPr>
      <t xml:space="preserve">- Desconocimiento del personal sobre la política relacionada con regalos, atenciones y hospitalidades.
- Normativa relacionada con regalos, atenciones y hospitalidades poco clara o específica. 
- Falta de reporte y seguimiento relacionado con recepción de regalos, atenciones u hospitalidades.
</t>
    </r>
    <r>
      <rPr>
        <b/>
        <sz val="11"/>
        <rFont val="Calibri"/>
        <family val="2"/>
        <scheme val="minor"/>
      </rPr>
      <t>Consecuencias</t>
    </r>
    <r>
      <rPr>
        <sz val="11"/>
        <rFont val="Calibri"/>
        <family val="2"/>
        <scheme val="minor"/>
      </rPr>
      <t>:
- Pérdidas económicas, sanciones, involucramiento en procesos legales y afectación reputacional por daño o pérdida del buen nombre
- Materialización de daños antijurídicos 
- Materialización de riesgos que puedan llegar a afectar el cumplimiento de los objetivos</t>
    </r>
  </si>
  <si>
    <t>Se actualiza la redacción de la nota del control para precisar que los controles están en responsabilidad de los demás procesos aplicables</t>
  </si>
  <si>
    <t>Se actualiza el control teniendo en cuenta que se ejecuta a través del diligenciamiento del Compromiso con la Integridad, asimismo se fortalece la evidencia toda vez que debe incluir el resultado de la verificación y análisis de las respuestas. Se actualiza la evidencia en este mismo sentido.</t>
  </si>
  <si>
    <t>ELC.ER.09.1 Revisar los resultados de la Autoevaluación de Control Interno realizada por los dueños de procesos, si se identifican posibles cambios relacionados con la matriz de riesgos y controles, se realizan las actualizaciones correspondientes en la matriz de riesgos y controles.</t>
  </si>
  <si>
    <t>ELC.ER.07.1 Revisar y actualizar la matriz de riesgos y de control interno</t>
  </si>
  <si>
    <t>Resultados de la Autoevaluación realizada por los dueños de los procesos a nivel de vicepresidencias.
La evidencia se conserva en GERICO como parte del cierre de la autoevaluación. La autoevaluación de Presidencia se reporta en el formato establecido y se conserva en el SharePoint de la gerencia de Cumplimiento.</t>
  </si>
  <si>
    <t>Planes de acción en GERICO</t>
  </si>
  <si>
    <t>Se actualiza el control para fortalecerlo y limitar su alcance al ciclo de riesgos que es en donde se hace la revisión completa de la matriz y se realizan las actualizaciones correspondientes.</t>
  </si>
  <si>
    <t>Se actualiza el control para fortalecerlo y enfocarlo a la definición e implementación de planes de acción producto de las auditorias.</t>
  </si>
  <si>
    <t>AB.040.2 Niveles de inventario de materiales y repuestos no alineados con las necesidades y requerimientos de la operación
Causas: 
- Fallas en la parametrización del sistema
- Fallas en la planeación y aprovisionamiento para la compra de materiales
- Cambios en el alcance de los proyectos, mantenimientos mayores y capitalizables
- Toma de decisiones inoportuna sobre la gestión de inventarios
- Falla de supervisión técnica de los contratos que cuentan con suministros de bienes en el alcance
- Falla de supervisión técnica que generan solicitudes al inventario y que asegure el ciclo de vida del material
Consecuencias: Altos niveles de obsolescencia y deterioro, altos costos de almacenaje y pérdidas económicas</t>
  </si>
  <si>
    <r>
      <t xml:space="preserve">GESF.04 Atentados a la infraestructura por grupos al margen de la Ley.
</t>
    </r>
    <r>
      <rPr>
        <b/>
        <sz val="11"/>
        <rFont val="Calibri"/>
        <family val="2"/>
        <scheme val="minor"/>
      </rPr>
      <t>Causas</t>
    </r>
    <r>
      <rPr>
        <sz val="11"/>
        <rFont val="Calibri"/>
        <family val="2"/>
        <scheme val="minor"/>
      </rPr>
      <t xml:space="preserve">: 
- Presencia de Grupos Armados al margen de la ley y de economías ilegales (usan tradicionalmente los atentados para visibilidad, como medida de presión al Gobierno y como estrategias armada de distracción y/o retaliación a operativos de FFPP).
- Difícil control por parte de FFPP.
</t>
    </r>
    <r>
      <rPr>
        <b/>
        <sz val="11"/>
        <rFont val="Calibri"/>
        <family val="2"/>
        <scheme val="minor"/>
      </rPr>
      <t>Consecuencias</t>
    </r>
    <r>
      <rPr>
        <sz val="11"/>
        <rFont val="Calibri"/>
        <family val="2"/>
        <scheme val="minor"/>
      </rPr>
      <t>: Interrupción de la continuidad operativa por atentados, con afectación a comunidades y medio ambiente.</t>
    </r>
  </si>
  <si>
    <r>
      <t xml:space="preserve">GESF.01 Contaminación en operaciones de interfase de buques (Delitos transnacionales - narcóticos, explosivos y armas).
</t>
    </r>
    <r>
      <rPr>
        <b/>
        <sz val="11"/>
        <rFont val="Calibri"/>
        <family val="2"/>
        <scheme val="minor"/>
      </rPr>
      <t>Causas</t>
    </r>
    <r>
      <rPr>
        <sz val="11"/>
        <rFont val="Calibri"/>
        <family val="2"/>
        <scheme val="minor"/>
      </rPr>
      <t xml:space="preserve">:
- Corrupción interna.
- Debilidades o fallas en las medidas de protección.
- Presencia de la operación en rutas de Narcotráfico.
</t>
    </r>
    <r>
      <rPr>
        <b/>
        <sz val="11"/>
        <rFont val="Calibri"/>
        <family val="2"/>
        <scheme val="minor"/>
      </rPr>
      <t>Consecuencias</t>
    </r>
    <r>
      <rPr>
        <sz val="11"/>
        <rFont val="Calibri"/>
        <family val="2"/>
        <scheme val="minor"/>
      </rPr>
      <t xml:space="preserve">: Afectación a la reputación y buen nombre de CENIT - Sanciones en temas de Lavado de Activo y Financiación del Terrorismo. </t>
    </r>
  </si>
  <si>
    <t xml:space="preserve">GA.050.1.2 Evaluar el desempeño del activo, a través de la medición del indicador de factor de servicio. Si el valor de servicio esperado del sistema establecido para el período esta por debajo del comprometido, se identifican las causas y se solicitan los planes de acción a los responsables de acuerdo con las causas identificadas para su gestión y seguimiento. </t>
  </si>
  <si>
    <t>TDH.010.1.5 Verificar las calibraciones de los medidores</t>
  </si>
  <si>
    <t>Se actualiza la ubicación de la evidencia, ya que el acta de reunión o correo con la aprobación del plan de conservación del activo y recomendaciones en caso que aplique, se conserva en ATLAS</t>
  </si>
  <si>
    <t>GA.040.1
GA.050.1</t>
  </si>
  <si>
    <t>Se actualiza la redacción del control ya que se realiza por las jefaturas de mantenimiento y no por troncal</t>
  </si>
  <si>
    <t>Se actualiza el control toda vez que se verifica por líneas de inversión asignadas, por medio de la revisión y aprobación de la lista de chequeo que es firmada por el Jefe/a Estrategia y Planeación Gestion de Activos.</t>
  </si>
  <si>
    <t>Se actualiza el control limita hasta la solicitud de planes de acción a los responsables de acuerdo con las causas identificadas para su gestión y seguimiento. Asimismo, se actualiza la evidencia.</t>
  </si>
  <si>
    <t>GA.040.2.4 Verificar en SAP el estado de las ordenes de mantenimiento y para aquellas que se encuentran pendientes de gestionar por parte de la zona, realizar los análisis y gestiones correspondientes para cumplir el ciclo de vida de la OM de acuerdo con el procedimiento para la gestión integral del mantenimiento y confiabilidad de activos sobre el ERP SAP PM.</t>
  </si>
  <si>
    <t>Se actualiza la redacción del control precisando el alcance de las inspecciones según los tiempos de permanencia en las instalaciones</t>
  </si>
  <si>
    <t>Se actualiza la redacción del control para precisar que se evalúa el resultado de la medición. Se actualiza ubicación de la evidencia y categorías del control.</t>
  </si>
  <si>
    <t>Se actualiza la redacción del control para precisar que es el Plan de Prevención y Control. Se actualiza ubicación de la evidencia y categorías del control.</t>
  </si>
  <si>
    <t>Se actualiza la redacción del control para precisar el flujo de gestión de la alerta y a quien se le reporta. Se actualiza ubicación de la evidencia y categorías del control.</t>
  </si>
  <si>
    <t>Se actualiza el control para especificar que corresponde a los avisos de mantenimiento por falla o avería (Y2) y así fortalecer el seguimiento que se requieren frente a las acciones preventivas</t>
  </si>
  <si>
    <t>Se actualiza el control para especificar que la gestión se lleva a lo largo del ciclo de vida de la orden de mantenimiento, así fortalecer el seguimiento que se requiere</t>
  </si>
  <si>
    <r>
      <t xml:space="preserve">AB.020.1 Fraude, corrupción y/o favorecimiento propio o a terceros en la contratación de bienes y/o servicios.
</t>
    </r>
    <r>
      <rPr>
        <b/>
        <sz val="11"/>
        <color theme="1"/>
        <rFont val="Calibri"/>
        <family val="2"/>
        <scheme val="minor"/>
      </rPr>
      <t>Causas</t>
    </r>
    <r>
      <rPr>
        <sz val="11"/>
        <color theme="1"/>
        <rFont val="Calibri"/>
        <family val="2"/>
        <scheme val="minor"/>
      </rPr>
      <t xml:space="preserve">:
- Direccionamiento de contratos a partir de las especificaciones técnicas y condiciones de participación.
- Fraccionamiento de contratos
- Conflictos de interés y/o independencia no reportado por los participantes 
- Incumplimiento de las disposiciones y niveles de atribución definidos en el Manual de Delegación de Autoridad de la Compañía MAD
- Incumplimiento de los procedimientos de contratación
- Concentración de funciones en los sistemas de información que operan los procesos de negocio y los servicios de TI
</t>
    </r>
    <r>
      <rPr>
        <sz val="11"/>
        <rFont val="Calibri"/>
        <family val="2"/>
        <scheme val="minor"/>
      </rPr>
      <t xml:space="preserve">- Fuga de la información critica del proceso
- Suplantación de identidad de funcionarios de Cenit
</t>
    </r>
    <r>
      <rPr>
        <b/>
        <sz val="11"/>
        <color theme="1"/>
        <rFont val="Calibri"/>
        <family val="2"/>
        <scheme val="minor"/>
      </rPr>
      <t>Consecuencias</t>
    </r>
    <r>
      <rPr>
        <sz val="11"/>
        <color theme="1"/>
        <rFont val="Calibri"/>
        <family val="2"/>
        <scheme val="minor"/>
      </rPr>
      <t xml:space="preserve">: Afectación a la reputación de la Compañía, perdidas económicas, procesos legales y sanciones, Materialización de daños antijurídicos </t>
    </r>
  </si>
  <si>
    <t>AB.020.1.4 Restricciones automáticas del Sistema SAP en la contratación de bienes y servicios</t>
  </si>
  <si>
    <t>- Informe de Recomendación de asignación y/o cancelación
- Firma en el documento de formalización que corresponda.
Ubicación: SharePoint (Mecanismos de Elección)
- Log de liberación en SAP</t>
  </si>
  <si>
    <t>- Informe de Recomendación de asignación y/o cancelación
- Formato de reporte de conflicto de interés (gestionado en Planeación) si aplica
Ubicación: SharePoint (Mecanismos de Elección)</t>
  </si>
  <si>
    <t xml:space="preserve">Documento Confidencial: Soporte documental de todo el proceso.
Ubicación: SharePoint de la gerencia 
</t>
  </si>
  <si>
    <t>GO.040.3.4 Realizar seguimiento y verificar el cumplimiento de los compromisos adquiridos como resultado de las reuniones adelantadas con las partes involucradas, para dar trámite a las quejas recibidas relacionadas con acoso laboral. Así mismo, presentar a la alta dirección las recomendaciones para el desarrollo efectivo de las medidas preventivas y correctivas de acoso laboral y aspectos psicosociales en el trabajo.</t>
  </si>
  <si>
    <t>GO.040.3.2 Verificar los procesos disciplinarios</t>
  </si>
  <si>
    <t>Se actualiza el riesgo visibilizando el daño antijurídico como una consecuencia</t>
  </si>
  <si>
    <t>Se actualiza la redacción del control para precisar a quien se presentan las recomendaciones</t>
  </si>
  <si>
    <t>GO.040.3.4 Realizar seguimiento y verificar el cumplimiento de los compromisos adquiridos, para dar trámite a las quejas recibidas relacionadas con acoso laboral.</t>
  </si>
  <si>
    <t>Estrategia y planeación jurídica</t>
  </si>
  <si>
    <t>Monitoreo jurídico</t>
  </si>
  <si>
    <t xml:space="preserve">Acta de Junta Directiva o documento de aprobación según corresponda 
Ubicación: SharePoint de la gerencia
</t>
  </si>
  <si>
    <t xml:space="preserve">Aprobación del documento de roles y responsabilidades.
Ubicación: SharePoint - activos de conocimiento
</t>
  </si>
  <si>
    <t>AC.050.1.2 Monitorear el cumplimiento de los planes anuales de preparación para la respuesta a emergencias operacionales, validando que se realizan las actividades de acuerdo con lo definido en el alcance, periodicidad y evidencia documental.
En caso de identificar incumplimientos y/o desviaciones al plan de preparación para la respuesta a emergencias operacionales, con las partes interesadas se definen los planes correctivos que permitan cerrar las brechas del plan.</t>
  </si>
  <si>
    <t>Jefatura Emergencias Operacionales</t>
  </si>
  <si>
    <t>1. Evaluación de la respuesta por parte de las áreas responsables. 
2. Planes de acción correctivos y el seguimiento a su implementación. 
Las evidencias del control son almacenadas en RUCE.</t>
  </si>
  <si>
    <t>ELC.EC.04.4 Revisar los cálculos de compensación variable</t>
  </si>
  <si>
    <t>Se actualiza el riesgo visibilizando el daño antijurídico como una consecuencia
Se actualizan categorías de riesgo</t>
  </si>
  <si>
    <t xml:space="preserve">GO.020.2.1 Revisar los resultados del informe de seguridad emitidos por el proveedor </t>
  </si>
  <si>
    <t>ELC.EC.01.6 Revisar y analizar el reporte de antecedentes judiciales y disciplinarios, inhabilidades e incompatibilidades de contrapartes</t>
  </si>
  <si>
    <r>
      <t xml:space="preserve">GO.040.1 Cálculo de nómina, beneficios y liquidación final de empleados no acorde a la legislación vigente y a las políticas de la Compañía y Grupo Empresarial
</t>
    </r>
    <r>
      <rPr>
        <b/>
        <sz val="11"/>
        <color theme="1"/>
        <rFont val="Calibri"/>
        <family val="2"/>
        <scheme val="minor"/>
      </rPr>
      <t>Causas</t>
    </r>
    <r>
      <rPr>
        <sz val="11"/>
        <color theme="1"/>
        <rFont val="Calibri"/>
        <family val="2"/>
        <scheme val="minor"/>
      </rPr>
      <t xml:space="preserve">:
- Desconocimiento y/o no aplicación de la normatividad vigente y políticas de la Compañía y Grupo Empresarial
- Presentación de información y documentación, incompleta y/o fraudulenta por parte del empleado o beneficiario
- Recepción y procesamiento de novedades incompleta, inexacta y/o fraudulenta
- Falta definición de roles y perfiles de acceso a los sistemas de información
- Errores en la parametrización del aplicativo de nómina 
- Accesos no autorizados a los aplicativos y herramientas de nómina
- Empleados desvinculados que continúan activos en el sistema
- Falta disponibilidad del aplicativo de nómina
- Falta de segregación de funciones
- Fallas u errores en cargue del tiempo suplementario en el sistema de liquidación de nómina
</t>
    </r>
    <r>
      <rPr>
        <b/>
        <sz val="11"/>
        <color theme="1"/>
        <rFont val="Calibri"/>
        <family val="2"/>
        <scheme val="minor"/>
      </rPr>
      <t>Consecuencias</t>
    </r>
    <r>
      <rPr>
        <sz val="11"/>
        <color theme="1"/>
        <rFont val="Calibri"/>
        <family val="2"/>
        <scheme val="minor"/>
      </rPr>
      <t>:
- Pagos de nómina y beneficios indebidos, demandas, sanciones, afectación al clima laboral
- Materialización de riesgos por daño antijurídico</t>
    </r>
  </si>
  <si>
    <r>
      <t xml:space="preserve">GO.040.3 Demandas laborales o reclamaciones por parte de los empleados activos o retirados 
</t>
    </r>
    <r>
      <rPr>
        <b/>
        <sz val="11"/>
        <rFont val="Calibri"/>
        <family val="2"/>
        <scheme val="minor"/>
      </rPr>
      <t>Causas</t>
    </r>
    <r>
      <rPr>
        <sz val="11"/>
        <rFont val="Calibri"/>
        <family val="2"/>
        <scheme val="minor"/>
      </rPr>
      <t xml:space="preserve">:
- Falta de claridad en los componentes salariales y no salariales de la compensación
- Demoras y errores en la desvinculación de empleados
- Acoso laboral
- Procesos disciplinarios mal ejecutados 
- Incumplimiento de las condiciones laborales pactadas en el Contrato Laboral
- Inconsistencias en la documentación de contratación
</t>
    </r>
    <r>
      <rPr>
        <b/>
        <sz val="11"/>
        <rFont val="Calibri"/>
        <family val="2"/>
        <scheme val="minor"/>
      </rPr>
      <t>Consecuencias</t>
    </r>
    <r>
      <rPr>
        <sz val="11"/>
        <rFont val="Calibri"/>
        <family val="2"/>
        <scheme val="minor"/>
      </rPr>
      <t>: Condenas, sanciones y afectación de la imagen de la compañía. Materialización de riesgos por daño antijurídico.</t>
    </r>
  </si>
  <si>
    <r>
      <t xml:space="preserve">GO.040.4 Incumplimiento a las políticas y procedimientos para la liquidación del bono de compensación variable 
</t>
    </r>
    <r>
      <rPr>
        <b/>
        <sz val="11"/>
        <color theme="1"/>
        <rFont val="Calibri"/>
        <family val="2"/>
        <scheme val="minor"/>
      </rPr>
      <t>Causas</t>
    </r>
    <r>
      <rPr>
        <sz val="11"/>
        <color theme="1"/>
        <rFont val="Calibri"/>
        <family val="2"/>
        <scheme val="minor"/>
      </rPr>
      <t xml:space="preserve">: 
- Falta de segregación de funciones
- Ausencia o falta de claridad de políticas y lineamientos para la liquidación de bono variable
- Errores en el cálculo 
</t>
    </r>
    <r>
      <rPr>
        <b/>
        <sz val="11"/>
        <color theme="1"/>
        <rFont val="Calibri"/>
        <family val="2"/>
        <scheme val="minor"/>
      </rPr>
      <t>Consecuencias</t>
    </r>
    <r>
      <rPr>
        <sz val="11"/>
        <color theme="1"/>
        <rFont val="Calibri"/>
        <family val="2"/>
        <scheme val="minor"/>
      </rPr>
      <t>:
- Apropiación indebida de recursos de la Compañía, pérdidas económicas
- Materialización de riesgos por daño antijurídico</t>
    </r>
  </si>
  <si>
    <r>
      <t xml:space="preserve">GO.040.5 Realizar pagos de nómina inexactos y/o a trabajadores no vinculados a la Compañía
</t>
    </r>
    <r>
      <rPr>
        <b/>
        <sz val="11"/>
        <color theme="1"/>
        <rFont val="Calibri"/>
        <family val="2"/>
        <scheme val="minor"/>
      </rPr>
      <t>Causas</t>
    </r>
    <r>
      <rPr>
        <sz val="11"/>
        <color theme="1"/>
        <rFont val="Calibri"/>
        <family val="2"/>
        <scheme val="minor"/>
      </rPr>
      <t xml:space="preserve">:
- Reporte y procesamiento de novedades incompleto, inexacto y/o fraudulento
- Errores en la parametrización del aplicativo de nómina 
- Empleados desvinculados que continúan activos en el sistema
- Fallas y errores en el registro/cargue contable en el sistema de información
- Accesos no autorizados a los aplicativos y herramientas de nómina
</t>
    </r>
    <r>
      <rPr>
        <b/>
        <sz val="11"/>
        <color theme="1"/>
        <rFont val="Calibri"/>
        <family val="2"/>
        <scheme val="minor"/>
      </rPr>
      <t>Consecuencias</t>
    </r>
    <r>
      <rPr>
        <sz val="11"/>
        <color theme="1"/>
        <rFont val="Calibri"/>
        <family val="2"/>
        <scheme val="minor"/>
      </rPr>
      <t>:
- Pagos indebidos, demandas, sanciones, afectación al clima laboral
- Materialización de riesgos por daño antijurídico</t>
    </r>
  </si>
  <si>
    <t>ELC.EC.01.4 Verificar el cumplimiento de las acciones de capacitación y sensibilización en temas de ética y cumplimiento</t>
  </si>
  <si>
    <t>ELC.EC.01.4 Verificar el cumplimiento de las acciones de capacitación y sensibilización en temas de ética, prevención del fraude, soborno, corrupción y LA/FT/FPADM, origen ilícito de crudo a través del seguimiento mensual a lo establecidos en el plan de cumplimiento con estas temáticas.</t>
  </si>
  <si>
    <t>ELC.EC.01.5 Validar la gestión de los reportes éticos</t>
  </si>
  <si>
    <t xml:space="preserve"> - Informe de la verificación realizada del reporte, cargado y cerrado en la herramienta de la línea ética</t>
  </si>
  <si>
    <t>ELC.EC.01.6 Revisar y analizar el reporte de antecedentes judiciales y disciplinarios, inhabilidades e incompatibilidades de contrapartes, mediante la validación de los resultados de la consulta en listas restrictivas. En caso de identificar coincidencias, estas son analizadas y reportadas al área correspondiente junto con los soportes para que se tomen las medidas administrativas y/o disciplinarias correspondientes. 
Por otra parte, y dependiendo el tipo de reporte se debe notificar ante la UIAF o Fiscalía General de la Nación con los soportes correspondientes, si aplica.</t>
  </si>
  <si>
    <t>ELC.EC.01.7 Supervisión del Comité de Auditoría de JD</t>
  </si>
  <si>
    <t>ELC.EC.01.3.1 Monitorear la normativa relacionada a temáticas de Ética y Cumplimiento, a través de la revisión de las diferentes fuentes y/o páginas web de las entidades nacionales e internacionales que emiten normativas y buenas prácticas aplicables a Cenit. En caso de identificar un cambio normativo vinculante, se realiza el análisis respectivo y escalamiento para la debida actualización, implementación o ajuste normativo y la socialización correspondiente.</t>
  </si>
  <si>
    <t>ELC.EC.01.3.1 Monitorear la normativa relacionada a temáticas de Ética y Cumplimiento, a través de la revisión y monitoreo de las diferentes fuentes y páginas web de las entidades nacionales e internacionales vinculantes que emiten normativas y buenas prácticas. En caso de identificar un cambio normativo vinculante, se realiza el análisis respectivo análisis y escalamiento para la debida actualización, implementación o ajuste normativo y su respectiva socialización.</t>
  </si>
  <si>
    <r>
      <t xml:space="preserve">ELC.AC.10 Falta o ausencia de definición y ejecución de actividades de control para los riesgos que se consideran como no aceptables.
</t>
    </r>
    <r>
      <rPr>
        <b/>
        <sz val="11"/>
        <rFont val="Calibri"/>
        <family val="2"/>
        <scheme val="minor"/>
      </rPr>
      <t>Causas</t>
    </r>
    <r>
      <rPr>
        <sz val="11"/>
        <rFont val="Calibri"/>
        <family val="2"/>
        <scheme val="minor"/>
      </rPr>
      <t xml:space="preserve">:
- Desconocimiento de los riesgos considerados como No aceptables.
- Falta de seguimiento sobre las actividades de control y las gestiones para aquellos riesgos considerados como no aceptables para la organización.
</t>
    </r>
    <r>
      <rPr>
        <b/>
        <sz val="11"/>
        <rFont val="Calibri"/>
        <family val="2"/>
        <scheme val="minor"/>
      </rPr>
      <t>Consecuencias</t>
    </r>
    <r>
      <rPr>
        <sz val="11"/>
        <rFont val="Calibri"/>
        <family val="2"/>
        <scheme val="minor"/>
      </rPr>
      <t>: 
- Materialización de riesgos que puedan llegar a afectar el cumplimiento de los objetivos y la reputación de la compañía.
- Materialización de riesgos por daño antijurídico</t>
    </r>
  </si>
  <si>
    <t>ELC.EC.03 Incumplimiento a la normatividad establecida en temas de Ética / Fraude / Corrupción / Soborno / SAGRILAFT</t>
  </si>
  <si>
    <t>ELC.EC.03.2 Monitorear la normativa relacionada a temáticas de Ética y Cumplimiento</t>
  </si>
  <si>
    <t>ELC.EC.03.2 Monitorear la normativa relacionada a temáticas de Ética y Cumplimiento, a través de la revisión de las diferentes fuentes y/o páginas web de las entidades nacionales e internacionales que emiten normativas y buenas prácticas aplicables a Cenit. En caso de identificar un cambio normativo vinculante, se realiza el análisis respectivo y escalamiento para la debida actualización, implementación o ajuste normativo y la socialización correspondiente.</t>
  </si>
  <si>
    <t>ELC.ER.09 Desconocimiento de los cambios que podrían afectar significativamente el Sistema de Control Interno</t>
  </si>
  <si>
    <r>
      <t xml:space="preserve">ELC.ER.09 Desconocimiento de los cambios que podrían afectar significativamente el Sistema de Control Interno y desactualización de los riesgos y su gestión con base en estos cambios.
</t>
    </r>
    <r>
      <rPr>
        <b/>
        <sz val="11"/>
        <rFont val="Calibri"/>
        <family val="2"/>
        <scheme val="minor"/>
      </rPr>
      <t>Causas</t>
    </r>
    <r>
      <rPr>
        <sz val="11"/>
        <rFont val="Calibri"/>
        <family val="2"/>
        <scheme val="minor"/>
      </rPr>
      <t xml:space="preserve">: 
- No se comunican por parte de las áreas los cambios de la organización.
- Demoras en la actualización de las matrices de acuerdo a los cambios realizados.
- Los dueños de los procesos no informan los cambios a tiempo para que se actualicen las matrices de riesgos y controles.
</t>
    </r>
    <r>
      <rPr>
        <b/>
        <sz val="11"/>
        <rFont val="Calibri"/>
        <family val="2"/>
        <scheme val="minor"/>
      </rPr>
      <t>Consecuencias</t>
    </r>
    <r>
      <rPr>
        <sz val="11"/>
        <rFont val="Calibri"/>
        <family val="2"/>
        <scheme val="minor"/>
      </rPr>
      <t>:
Materialización de riesgos que puedan llegar a afectar el cumplimiento de los objetivos y la reputación de la compañía.</t>
    </r>
  </si>
  <si>
    <t xml:space="preserve">AH.01.1 Verificar que el plan de prevención de control de apoderamiento este articulado e integrado con las acciones y los elementos de la Estrategia de P&amp;C apoderamiento. En caso de observar que el plan no está alineado con la estrategia, se solicitarán y realizarán los ajustes respectivos.
El plan es revisado y aprobado por el comité de prevención y apoderamiento o quien haga sus veces según lo establezca el MAD vigente.
</t>
  </si>
  <si>
    <t>1. Revisión energética actualizada en el formato TDH-FR-127 Revisión energética.
2. Registro de TDH-FR-130 Cálculo de línea de base y meta energética.
Evidencia: se carga en RUCE anualmente</t>
  </si>
  <si>
    <t xml:space="preserve">- Archivo con el cálculo del estimado de la operación, remitido por el supervisor técnico 
- Aprobación en SAP del registro del estimado
Ubicación: SharePoint y SAP </t>
  </si>
  <si>
    <t>Estándar modelo de Procesos aprobado y divulgado
Mapa de procesos aprobado a través de correo electrónico</t>
  </si>
  <si>
    <t>Informe Oficial de Cumplimiento presentado en JD.
Evidencia se conserva en el repositorio del comité.</t>
  </si>
  <si>
    <t>ELC.ER.07.1 Revisar y actualizar la matriz de riesgos y de control interno, de acuerdo al ciclo de gestión de riesgos de procesos definido, para todas las categorías de riesgos aplicables.</t>
  </si>
  <si>
    <t>ELC.AC.10.1 Verificar que los dueños de los procesos definan e implementen los planes de acción suficientes para cerrar observaciones relacionadas con inefectividades de control reportadas por auditores externos.</t>
  </si>
  <si>
    <t>Se actualiza la evidencia del control teniendo en cuenta que el dashboard y el tablero son lo mismo y se fortalece con el soporte de la revisión en la sesión</t>
  </si>
  <si>
    <t>Se actualiza la evidencia del control teniendo en cuenta que el TDH-FR-127 Revisión energética hace parte de la revisión energética</t>
  </si>
  <si>
    <t>TDH.030.7.1 Realizar el análisis causal de las no conformidades, acciones correctivas, preventivas y/o de mejora del desempeño energético</t>
  </si>
  <si>
    <t>TDH.030.6.1 Verificar que cada vez que se presente un cambio en los criterios operacionales se actualiza el registro del TDH-FR-132 Seguimiento variables de control y factores estáticos</t>
  </si>
  <si>
    <t>TDH.030.6.2 Revisar los resultados del seguimiento, medición y evaluación del desempeño energético</t>
  </si>
  <si>
    <t xml:space="preserve">TDH.030.6.3 Verificar los factores estáticos </t>
  </si>
  <si>
    <t>TDH.030.5.1 Verificar cambios en los requisitos legales existentes</t>
  </si>
  <si>
    <t>TDH.030.5.2 Revisar el cumplimiento a los requisitos legales</t>
  </si>
  <si>
    <t>TDH.030.1.1 Revisar y presentar el presupuesto de los energéticos</t>
  </si>
  <si>
    <t>Se actualiza el control ya que corresponde al presupuesto de los energéticos</t>
  </si>
  <si>
    <t>Se actualiza la redacción del control para precisar el como de la revisión puntualizando las fuentes de información y dejando de manera general al comercializador de energía ya que puede ser ECP, ISA u otros, y para todos aplica la misma revisión.</t>
  </si>
  <si>
    <t>TDH.030.1.3 Revisar que los costos variables de la operación a facturar por concepto de energía no regulada correspondan a los centros de costos de Cenit y a los puntos de utilización de la operación y que los valores estén de acuerdo con las condiciones contractuales y los registros de consumo en la plataforma del comercializador de energía, con esta información se revisa la legalización enviada por el proveedor de energía y las facturas emitidas. Con base en esta información se actualizan y envían los estimados y hojas de entrada para el cargue en los centros de costos.
En caso de que se llegaren a presentar diferencias, se revisa con la comercializadora de energía para su ajuste.</t>
  </si>
  <si>
    <t>S e actualiza la ubicación de la evidencia: Aprobación del documento de roles y responsabilidades.
Ubicación: SharePoint - activos de conocimiento</t>
  </si>
  <si>
    <t>1. Registro de TDH-FR-128 Tablero de indicadores de desempeño energético y control operacional.
2. Presentación de resultados con los compromisos en los casos que aplique.
3. Correo electrónico con lo revisado en la sesión
Evidencia: se carga en RUCE semestralmente</t>
  </si>
  <si>
    <t>Se elimina el control toda vez que es una actividad de proceso en abastecimiento.
Los riesgos asociados indisponibilidades de servicio por contratos no renovados oportunamente con los proveedores deben mitigarse de manera centralizada desde abastecimiento con los seguimientos y alertas que realizan los administradores de contratos y no de manera independiente por cada área y servicio. "TDH.030.2 Indisponibilidad de los servicios o fuente de energía y DRA"</t>
  </si>
  <si>
    <t>Se actualiza la redacción del control para precisar que se refiere a las ordenes de mantenimiento, se actualizan las evidencias toda vez que solo el reporte de las ordenes no es el control sino que se debe incluir el escalamiento a las áreas correspondientes para la gestión.</t>
  </si>
  <si>
    <r>
      <t xml:space="preserve">AB.030.5 Fraude, corrupción, y/o favorecimiento propio o a terceros, lavado de activos y financiación de terrorismo en la administración y/o supervisión de contratos de bienes y/o servicios
</t>
    </r>
    <r>
      <rPr>
        <b/>
        <sz val="11"/>
        <rFont val="Calibri"/>
        <family val="2"/>
        <scheme val="minor"/>
      </rPr>
      <t>Causas</t>
    </r>
    <r>
      <rPr>
        <sz val="11"/>
        <rFont val="Calibri"/>
        <family val="2"/>
        <scheme val="minor"/>
      </rPr>
      <t xml:space="preserve">:
- Incumplimiento de las disposiciones y niveles de atribución definidos en el Manual de Delegación de Autoridad de la Compañía MAD
- Incumplimiento de los procedimientos para la administración de contratos
- Recibir y/o autorizar pagos de servicios que no cumplan las condiciones pactadas, o que no se hubieren recibido
- Conflicto de segregación de funciones
</t>
    </r>
    <r>
      <rPr>
        <b/>
        <sz val="11"/>
        <rFont val="Calibri"/>
        <family val="2"/>
        <scheme val="minor"/>
      </rPr>
      <t>Consecuencias</t>
    </r>
    <r>
      <rPr>
        <sz val="11"/>
        <rFont val="Calibri"/>
        <family val="2"/>
        <scheme val="minor"/>
      </rPr>
      <t>: Afectación a la reputación de la Compañía, perdidas económicas, procesos legales y sanciones, sobrecostos, incumplimiento sobre la promesa de valor, Materialización de daños antijurídicos</t>
    </r>
  </si>
  <si>
    <t>Se actualiza con la Nota: Dentro del concepto de servicios incluye Gastos reembolsables y bolsas de consumo.</t>
  </si>
  <si>
    <t xml:space="preserve"> - Actas de Recibo o documento equivalente aprobada por el Supervisor Técnico y el Contratista, con los soportes correspondientes
- Hojas de entrada para servicios
- Certificación de gastos reembolsables (cuándo aplique)
Ubicación: Sistema de Información </t>
  </si>
  <si>
    <t>AB.030.1.3 Revisar y aprobar las cantidades de bienes y servicios recibidos, verificando que lo reportado en el acta de recibo corresponda a lo realmente ejecutado e indicado en el contrato y soportes, en caso de presentar diferencias no se aprueba el acta de recibo.
Nota: Dentro del concepto de servicios incluye Gastos reembolsables y bolsas de consumo.</t>
  </si>
  <si>
    <t xml:space="preserve"> - Actas de recibo o documento equivalente, aprobada por el Supervisor Técnico y el Contratista, con los soportes correspondientes, para servicios. 
- Entrada de material para Compras
- Acciones tomadas por las partes frente a las desviaciones cuando aplique
Ubicación: SharePoint</t>
  </si>
  <si>
    <t>AB.030.5.1 Revisar y aprobar los otrosíes a los contratos o sus modificaciones</t>
  </si>
  <si>
    <t>TI.010.1.2 Revisar, anualmente o cada vez que se modifique el Plan Estratégico Digital (Plan Integral Digital PID), que el plan esté alineado con las estrategias y objetivos de negocio, del entorno tecnológico actual, tendencias futuras y las oportunidades de valor para Cenit. Si está alineado y completo lo aprueba la Gerencia de Estrategia Digital y el Vicepresidente de Tecnología e Innovación. 
Si se encuentran observaciones no se aprueba.</t>
  </si>
  <si>
    <t>TI.010.2.1 Revisar el Plan Estratégico Digital, sus iniciativas y proyectos, con el fin de evidenciar los avances, beneficios y riesgos, si aplica.
Se revisa la estrategia corporativa, y de ser necesario se actualiza el Plan Estratégico Digital para que cubra las nuevas necesidades estratégicas.
Como evidencia de lo revisado con la Vicepresidencia de Tecnología e Innovación se conserva la citación de la reunión y la presentación correspondiente con los avances y compromisos que apliquen.</t>
  </si>
  <si>
    <t>Gerencia Estrategia Digital e Innovación</t>
  </si>
  <si>
    <t>Gerencia Soluciones Digitales</t>
  </si>
  <si>
    <t>TI.030.1.1 Verificar el cumplimiento de los acuerdos de servicio prestados por los proveedores, teniendo en cuenta, según el servicio contratado:
- Ejecución de copias de respaldo con la frecuencia establecida en los sistemas bajo alcance SOX
- Tiempos de atención de servicios y/o disponibilidad
- Para SOLMAN, GRC y BMC (MATI) verificación de cambio de versión
- Para SAP ERP, verificar las aperturas de mandante productivo y ejecución de tareas programadas priorizadas
Si se identifican incumplimientos se registra en el acta de reunión mensual junto con los planes de acción que correspondan.</t>
  </si>
  <si>
    <t>TI.030.2.2 Las aplicaciones SAP ERP, SYNTHESIS y ENRUTA bloquean automáticamente las cuentas de usuario por inactividad.</t>
  </si>
  <si>
    <t>TI.030.2.4 Inactivar las cuentas de usuario en las aplicaciones bajo alcance SOX de los empleados retirados, hasta dos días hábiles después de la notificación, cada vez que el área de nómina notifique el retiro al personal del área de Digital.
Si la notificación y/o inactivación es inoportuna, se verifica que el usuario no haya presentado ingresos posteriores a la fecha de retiro, en caso de identificar accesos se escala la situación al Jefe inmediato o líder funcional.
Nota: Si la notificación del retiro se hace con anticipación a la fecha de desvinculación, la inactivación se hará tomando la fecha efectiva de retiro.</t>
  </si>
  <si>
    <t xml:space="preserve">TI.030.2.5 Inactivar las cuentas de usuario en las aplicaciones bajo alcance SOX para los usuarios retirados de Ecopetrol y Contratistas </t>
  </si>
  <si>
    <t xml:space="preserve">TI.030.3.2 Revisión de licencias adquiridas versus las usadas para aplicaciones/software no Microsoft licenciado a través de la consola de administración de licenciamiento de descubrimiento automático ITSM o la consola de administración del producto. Para aquellos productos que no se tiene consola de administración se valida con el líder funcional del servicio.
En caso de identificar cantidades instaladas en los equipos de Cenit superiores a las adquiridas se procede con la desinstalación o compra de las licencias requeridas según corresponda.
</t>
  </si>
  <si>
    <t>Optimización - automatización</t>
  </si>
  <si>
    <t>Jefatura Inteligencia y Estructuración de Negocios</t>
  </si>
  <si>
    <t xml:space="preserve">CN.010.2.1 Validar y aprobar el plan estratégico Comercial esté alineado con las estrategias y objetivos corporativos, que incluya un análisis de competitividad y competencia, el balance oferta y demanda de refinados y crudos, y el resultado de satisfacción del cliente y gestión de reclamaciones. 
Una vez este alineado y completo, lo aprueba el Vicepresidente Comercial a través de correo electrónico con su VoBo. </t>
  </si>
  <si>
    <t>GF.030.18.6 Verificar el estado y cuantía de las obligaciones de atención de emergencias</t>
  </si>
  <si>
    <t>GA.020.1.1</t>
  </si>
  <si>
    <t>PY.020.1.1 Monitorear los proyectos ejecutados por la Gerencia de Proyectos a través de la evaluación de la ejecución presupuestal y el seguimiento a los indicadores de ejecución establecidos para cada proyecto. Si se identifican desviaciones entre lo planeado versus lo ejecutado se establecen planes de acción con los responsables.</t>
  </si>
  <si>
    <t>PY.020.1.1 Monitorear la ejecución de proyectos</t>
  </si>
  <si>
    <t>Se ajusta el control para cubrir aquellos servicios para los que se verifica la disponibilidad</t>
  </si>
  <si>
    <r>
      <t xml:space="preserve">GA.020.1 Realizar proyectos e inversiones incumpliendo las expectativas (tiempos, costos, entregables)
</t>
    </r>
    <r>
      <rPr>
        <b/>
        <sz val="11"/>
        <rFont val="Calibri"/>
        <family val="2"/>
        <scheme val="minor"/>
      </rPr>
      <t>Causas</t>
    </r>
    <r>
      <rPr>
        <sz val="11"/>
        <rFont val="Calibri"/>
        <family val="2"/>
        <scheme val="minor"/>
      </rPr>
      <t xml:space="preserve">: 
- Desconocimiento o no entendimiento de las necesidades
- Fallas técnicas en los activos 
- Fallas en la recolección de requerimientos de los grupos de interés (regulación, mantenimiento, operaciones, entorno)
- Grupos de interés no identificados o desarticulados
- Deficiencias en la planeación y ejecución de proyectos, mantenimientos capitalizables y reposiciones de equipos
- No integración de las áreas de conocimiento en la planeación del proyecto, mantenimientos capitalizables y reposiciones de equipos
- Errores en la estimación de impacto esperado, tiempo y costos
- Errada asignación de costos y gastos a los proyectos, mantenimientos capitalizables y reposiciones de equipos 
- Aprobación de gastos no establecidos en los contratos 
- Falla en el cumplimiento de los acuerdos de niveles de servicio con las áreas (calidad y suministro oportuno de los entregables acordados)
- Incumplimiento por parte de los aliados (contratistas) 
- Cambios en las condiciones del entorno (macroeconómicos, tasas de cambio, precios)
- Cambios en las condiciones del entorno o regulatorio como la actualización del Plan de Abastecimiento de Combustibles Líquidos (PACL)
- Cambios en los requerimientos para la obtención de permisos y/o recursos 
- Eventos o incidentes relacionados con: fenómenos naturales, terrorismo, sabotaje, incendio, bloqueo de instalaciones, entre otros.
- Errada gestión de los riesgos del proyecto (riesgos operativos, de entorno)
</t>
    </r>
    <r>
      <rPr>
        <b/>
        <sz val="11"/>
        <rFont val="Calibri"/>
        <family val="2"/>
        <scheme val="minor"/>
      </rPr>
      <t>Consecuencias</t>
    </r>
    <r>
      <rPr>
        <sz val="11"/>
        <rFont val="Calibri"/>
        <family val="2"/>
        <scheme val="minor"/>
      </rPr>
      <t xml:space="preserve">: 
- Mayores costos (asignación de recursos que no contribuya al logro de la promesa de valor) 
- Disminución de ingresos
- Incumplimiento normativo 
- Indisponibilidad de activos
- Materialización de daños antijurídicos </t>
    </r>
  </si>
  <si>
    <t>Se actualiza el control teniendo en cuenta ya no se tienen proyectos de mandato, así mismo se crea como nuevo control y ID nuevo para limitar a lo correspondiente a la VP de Proyectos, dado el nuevo modelo operativo 2025 en el que lo relacionado con mantenimientos capitalizables y reposiciones de equipos se gestiona desde la Gerencia de Activos</t>
  </si>
  <si>
    <t>GA.020.1.1
PY.020.1.1</t>
  </si>
  <si>
    <t>GF.030.14.1 Revisar y aprobar el memorando del cálculo técnico de costos de la provisión de abandono, verificando la suficiencia de la información base para el cálculo de la provisión, mediante revisión de consistencia de los resultados globales de los costos de desincorporación para cada filial y análisis de las principales variaciones del estimado.</t>
  </si>
  <si>
    <t>GF.030.14.1 Revisar y aprobar el memorando del cálculo de los costos para la provisión de Retiro de Activos ARO</t>
  </si>
  <si>
    <t>GF.030.14.1 Revisar y aprobar el memorando del cálculo de los costos para la provisión de Retiro de Activos ARO (Asset Retirement Obligation), verificando la suficiencia de la información base para el cálculo, mediante revisión de consistencia de los resultados globales de los costos para cada filial y análisis de las principales variaciones del estimado.</t>
  </si>
  <si>
    <t>GF.030.13.2 Validar la integridad y exactitud del cálculo de los costos para la provisión de Retiro de Activos ARO</t>
  </si>
  <si>
    <t>GF.030.13.1 Verificar la integridad de los activos a ser incluidos en el estudio de los costos para la provisión de Retiro de Activos ARO</t>
  </si>
  <si>
    <t>HSE.030.1.3 Definir y realizar seguimiento al plan de gestión HSE.</t>
  </si>
  <si>
    <t>HSE.030.4.1 Verificación del cumplimiento en la autorización, ejecución y cierre de actividades</t>
  </si>
  <si>
    <t>HSE.030.4.1 Verificar el cumplimiento del estándar de viabilización de actividades en sus diferentes etapas (planeación, ejecución y cierre) a través de la herramienta ADAN y listas de verificación. Si se identifican controles no implementados se analizan las brechas y se establecen los planes de acción para asegurar el cumplimiento de los controles.</t>
  </si>
  <si>
    <t>1. Reporte de cumplimiento y de desviaciones de la herramienta ADAN 
2. Planes de acción definidos para las desviaciones identificadas (se generan mensualmente cuando se hace el análisis respectivo)
La evidencia se conserva en el SharePoint de la Gerencia HSE</t>
  </si>
  <si>
    <t>HSE.030.1.1 Verificar los cambios en la normatividad nueva relacionada con HS e identificar los requisitos aplicables a la compañía y actividades contratadas por la entidad, a través de la evaluación realizada por el consultor externo o el área legal de CENIT, para actualizar la matriz de requisitos legales y en caso de que exista cambios que impacten a la operación relacionados con HS se informa a los interesados para su cumplimiento.</t>
  </si>
  <si>
    <t>GO.040.6.2 Verificar el cálculo del valor del diferencial de intereses (mercado vs tasa de la compañía) para los prestamos realizados por Cenit a trabajadores, y que estos se encuentren debidamente registrados y conciliados en los estados financieros.
En caso de identificar una desviación en el cálculo o en los registros se solicitan los ajustes requeridos.</t>
  </si>
  <si>
    <t>GO.020.1.2 Validar la completitud de los documentos requeridos para vinculaciones</t>
  </si>
  <si>
    <t>GO.020.1.2 Realizar y asegurar vinculación de los empleados, validando la completitud de los documentos requeridos para la contratación de acuerdo con la lista de chequeo historia laboral, afiliaciones ante las entidades de seguridad social y caja de compensación, y asegurar la creación en el dato maestro de empleados en los sistemas que corresponde.</t>
  </si>
  <si>
    <t>GA.020.1.1 Monitorear los proyectos ejecutados por la Gerencia de Proyectos e Ingeniería en Cenit y en mandato si aplica, a través de la evaluación de la ejecución presupuestal y el seguimiento a los indicadores de ejecución establecidos para cada proyecto. Si se identifican desviaciones entre lo planeado versus lo ejecutado se establecen planes de acción con los responsables.</t>
  </si>
  <si>
    <t>GA.030.2</t>
  </si>
  <si>
    <t>Se actualiza la redacción del control ya que los planes no manejan hitos y se actualizan responsables de acuerdo con el nuevo modelo operativo</t>
  </si>
  <si>
    <t>GA.020.1 Realizar proyectos e inversiones incumpliendo las expectativas (tiempos, costos, entregables)</t>
  </si>
  <si>
    <t>AB.020.1.3 Revisar que la estrategia de liberación para Solped, contratos, acuerdos y convenios parametrizada en SAP, este de acuerdo con los niveles de autorización vigentes para las sociedades Cenit y Mandato Ecopetrol, validando que los montos y responsables correspondan a los definidos en el Manual de Delegación MAD de cada Sociedad. En caso de identificar diferencias se realiza la solicitud de ajustes a la configuración de la estrategia en el sistema SAP</t>
  </si>
  <si>
    <t>AB.010.2.4 Revisar el listado de las Solped generadas para atender reservas de materiales y servicios, cuya fecha de creación sea superior a 90 días verificando cuales se encuentran en proceso de abastecimiento o ya tienen un contrato atado, para las solicitudes que no se encuentran en proceso de abastecimiento o con un contrato atado se validara con el usuario si se requiere o no la Solped, en caso de no requerirse se procederá a eliminar.</t>
  </si>
  <si>
    <t>HSE.030.4.1</t>
  </si>
  <si>
    <t>Se actualiza el control de acuerdo con la operatividad actual sobre la herramienta ADAN, así mismo se precisa que consiste en verificar el cumplimiento, identificar brechas y establecer planes de acción. Se actualizan las evidencias en este sentido</t>
  </si>
  <si>
    <t>Se actualiza la redacción del control para precisar que corresponde al plan de gestión de riesgos en HSE y se actualiza la evidencia en este sentido</t>
  </si>
  <si>
    <t>AC.040.1.2 Asegurar el cumplimiento de los requerimientos legales ambientales</t>
  </si>
  <si>
    <t>CN.030.1.1 Validar que la información de clientes creada por Data Maestra en el sistema SAP: NIT, razón social, organización de ventas, condición de pago y grupo de clientes, fueron registrados correctamente acorde con la información que aparece en el formato de creación de clientes nacionales o del exterior y documentos soportes.
Adicionalmente, valida que el cliente cuenta con el visto bueno para su vinculación teniendo en cuenta los resultados sobre la debida diligencia efectuada.
Nota: Los cambios a la información de clientes en SAP sólo puede ser realizada por el área de Data Maestra.</t>
  </si>
  <si>
    <t>CN.030.1.1 Validar que la información de clientes creada por Data Maestra en el sistema SAP: NIT, razón social, organización de ventas, condición de pago y grupo de clientes, fueron registrados correctamente acorde con la información que aparece en el formato de creación de clientes nacionales o del exterior y documentos soportes incluyendo los resultados sobre la debida diligencia efectuada.
Nota: Los cambios a la información de clientes en SAP sólo puede ser realizada por el área de Data Maestra.</t>
  </si>
  <si>
    <t>CN.030.3.1 Validar las garantías sobre los cupos de crédito de los clientes comerciales</t>
  </si>
  <si>
    <t>CN.030.3.3 Verificar que el cálculo realizado por fondo de abandono del Cliente Sierra Col</t>
  </si>
  <si>
    <t xml:space="preserve">CN.030.5.1 Verificar y aprobar los valores a facturar (liquidación)
</t>
  </si>
  <si>
    <r>
      <t xml:space="preserve">AC.040.4 Posibilidad de ofrecer o dar dádivas o beneficios de manera directa o a través de terceros a representantes de las autoridades ambientales para la gestión oportuna y favorable de trámites.
</t>
    </r>
    <r>
      <rPr>
        <b/>
        <sz val="11"/>
        <rFont val="Calibri"/>
        <family val="2"/>
        <scheme val="minor"/>
      </rPr>
      <t>Causas</t>
    </r>
    <r>
      <rPr>
        <sz val="11"/>
        <rFont val="Calibri"/>
        <family val="2"/>
        <scheme val="minor"/>
      </rPr>
      <t xml:space="preserve">:
- Incumplimiento por parte del personal a los principios y valores establecidos por Cenit
- Concentración de funciones en los que realizan las gestiones ante los entes reguladores.
- Salida de recursos de la entidad no asociados a una factura y/o a un servicio prestado por el proceso de abastecimiento.
</t>
    </r>
    <r>
      <rPr>
        <b/>
        <sz val="11"/>
        <rFont val="Calibri"/>
        <family val="2"/>
        <scheme val="minor"/>
      </rPr>
      <t>Consecuencias</t>
    </r>
    <r>
      <rPr>
        <sz val="11"/>
        <rFont val="Calibri"/>
        <family val="2"/>
        <scheme val="minor"/>
      </rPr>
      <t>:
Afectación a la reputación e imagen de la compañía.
Multas y Sanciones por incumplimiento de la LEY FCPA por Cotizar en Bolsa de Estados Unidos. 
- Materialización de riesgos por daño antijurídico</t>
    </r>
  </si>
  <si>
    <t xml:space="preserve">GA.040.2.4 Verificar en SAP el estado de las ordenes de trabajo de mantenimiento </t>
  </si>
  <si>
    <t>CN.030.3.3 Verificar que el cálculo realizado por fondo de abandono del Cliente Sierra Col (cuando se preste a esté el servicio de transporte) que requiere aportes en un fondo especial, este acorde con lo establecido en el contrato, validando que los barriles transportados coincidan con la liquidación y el reporte de CVC´s de operaciones y las tarifas establecidas de costo de abandono y que la información solicitada a trasladar del periodo anterior se encuentre contabilizada.
Nota: Este control solo se puede ejecutar al cierre del trimestre con los volúmenes reales (aproximadamente 2 meses después del último mes del trimestre cuando se tenga los volúmenes reales del último mes del trimestre).</t>
  </si>
  <si>
    <t>CN.030.5.1 Verificar y aprobar los valores a facturar
1. Para Oleoductos con base en las cantidades aprobadas a transportar en el Programa de transporte de la última versión que se tenga disponible después del día veinte (20) del mes anterior (M-1) enviadas por la Jefatura de Calidad y Gestión Volumétrica, y los contratos vigentes. Lo anterior para informar al área de facturación los valores a facturar de la nominación del mes en curso y los ajustes necesarios a los valores facturados en meses anteriores.
Nota: Para la facturación del mes de enero de cada año, la liquidación se hará con el volumen de la última versión del Programa de Transporte disponible al día quince (15) de diciembre del mes anterior (M-1).
Los ajustes de la facturación de oleoductos, descargaderos, puertos de manejo de crudos y otros servicios se realizarán como mínimo 1,5 meses después de finalizado el mes de operación de contarse con toda la información requerida en relación con las compensaciones volumétricas y/o los documentos de actas o balances de certificación de volúmenes. No obstante, la facturación de ajustes está sujeta a la oficialización de las cifras y soportes de estas por la Jefatura de Planeación y Programación de Oleoductos y Jefatura de Calidad y Gestión Volumétrica.
2. Para Poliductos la facturación del TOP para el servicio de almacenamiento y cargue en Tocancipá es liquidado de manera trimestral. Los demás servicios la liquidación es de manera mensual.
- Para servicio de puertos de refinados los ajustes a la facturación se realizan dentro de los primeros 15 días del mes siguiente a la prestación del servicio.
- Para la facturación de la estampilla de GLP, SoP y compensaciones se realizan dentro de los primeros 20 días del mes siguiente a la prestación del servicio.
3. Para la facturación de servicios de marcación y operación portuaria, se factura mes vencido con base en la información oficial enviada por la Dirección de Operaciones o la Jefatura de Planeación y Programación de Poliductos, cuando no se tiene la información se reporta en estimados.</t>
  </si>
  <si>
    <t>GA.040.2.2 Verificar los avisos de mantenimiento por falla o avería</t>
  </si>
  <si>
    <t>GESF.01.6 Verificar la realización de las inspecciones subacuáticas por Buzos de la Armada Nacional a los buque que visitan la instalación portuaria (para los buques que ingresan y duran mas de 24 horas en Coveñas y 72 horas en las demás instalaciones), a través de la copia de acta de inspección y revisión de videos suministrados en CD 's, en caso de que en la inspección se identifiquen novedades se reporta a Guardacostas y a DIMAR para la gestión correspondiente con el Buque.</t>
  </si>
  <si>
    <t>TDH.030.1 Errores en el cálculo y registro de los costos variables (energía eléctrica, gas, Diesel, combustibles, DRA) de la operación.</t>
  </si>
  <si>
    <t xml:space="preserve">Actas de oficialización de Factores de sistemas de transferencia de custodia firmado por las partes que intervienen.
En caso de que se requiera mantenimiento la OT respectiva. 
La evidencia se conserva en el MAITE de evaluación desempeño de activos
 </t>
  </si>
  <si>
    <t>- Correo electrónico con los soportes avalados
Ubicación: SharePoint</t>
  </si>
  <si>
    <t>Se actualiza la redacción del control para aclarar que dentro de los soportes se incluyen los resultados sobre la debida diligencia efectuada, y no como algo aparte.</t>
  </si>
  <si>
    <t>CN.030.3.3 Verificar que el cálculo realizado por fondo de abandono del Cliente Sierra Col (cuando se preste a esté el servicio de transporte) que requiere aportes en un fondo especial, este acorde con lo establecido en el contrato, validando que los barriles transportados coincidan con la liquidación y el reporte de CVC´s de operaciones y las tarifas establecidas de costo de abandono y que la información solicitada a trasladar del periodo anterior se encuentre contabilizada.
Nota: Este control solo se puede ejecutar al cierre del trimestre con los volúmenes reales.</t>
  </si>
  <si>
    <t>Se fortalece el control para incluir la verificación de las modificaciones de los contratos con las filiales.</t>
  </si>
  <si>
    <t>Se actualiza el control teniendo en cuenta la implementación en MATI de las funcionalidades de administración de licenciamiento de la herramienta de descubrimiento automático ITSM, desde la cual se puede consultar en línea el software instalado versus el adquirido. Esto requiere actualización/registro del Software que se adquiere</t>
  </si>
  <si>
    <t>Se actualiza la redacción del control para precisar que se ejecuta aproximadamente 2 meses después del último mes del trimestre cuando se tenga los volúmenes reales del último mes del trimestre</t>
  </si>
  <si>
    <t>Se actualiza el control respecto a la evidencia ya que con visto bueno tanto por parte del Jefe/a de Tesorería y Gerente/a de Operaciones financieras.</t>
  </si>
  <si>
    <t>Se actualiza el control respecto a la evidencia ya que el correo electrónico ya no es por parte del Coordinador Deuda, Liquidez y Seguros sino por el Especialista Mercado de Capitales.</t>
  </si>
  <si>
    <t>GF.030.2.2 Revisar el reporte de clientes elaborado por el analista de cartera, frente a los saldos contables registrados en SAP y en el caso que existan diferencias revisar que estas hayan sido gestionadas. Lo anterior, con el fin de verificar que la contabilidad refleje el valor razonable de la cartera.</t>
  </si>
  <si>
    <t>Se actualiza la redacción del control toda vez que ya no aplica la diferencia para cartera no comercial.
Para la evidencia ya no aplica el Certificado de condiciones de manejo expedido por el banco, ahora es el Certificado de apertura/cierre expedido por la entidad financiera.</t>
  </si>
  <si>
    <t>Formato de registro de backups e imágenes en BPCS de CENIT” como parte del servicio de mantenimiento preventivo, el cual que es almacenado en SharePoint del área.</t>
  </si>
  <si>
    <t>Se actualiza el control para precisar que corresponde a mantenimiento preventivo</t>
  </si>
  <si>
    <t>TO.030.1.2 Verificar la ejecución exitosa del servicio de mantenimiento preventivo realizado a los sistemas de control, con base en el informe de las actividades realizadas.
En caso de identificar recomendaciones o mejoras bajo el alcance de Operaciones Digitales como resultado del mantenimiento preventivo, se generan los planes de acción correspondientes y se realiza seguimiento a la ejecución e implementación de los planes de acción y las mejoras realizadas.
Dentro del mantenimiento se verifica que los sellos/precintos a retirar correspondan con los referenciados en el inventario. Si no coinciden, se debe analizar la causa del retiro del precinto y documentarla con las acciones que correspondan.</t>
  </si>
  <si>
    <t>Informe de servicios resultado del mantenimiento preventivo almacenado en SharePoint.
Archivo consolidado de planes y mejoras para su seguimiento almacenado en SharePoint del área.</t>
  </si>
  <si>
    <t>TO.030.1.3 Restringir el acceso a los gabinetes de los sistemas de control (RACK de servidores y controladores) con la instalación de sellos/precintos codificados.
Cuando se realicen actividades que requieran abrir los racks, se debe verificar que los sellos/precintos a retirar correspondan con los referenciados en el inventario.</t>
  </si>
  <si>
    <t>TO.030.1.4 Revisión de capacidades de la infraestructura que soporta los Sistemas de Control de las estaciones (controladores y servidores).
Si se identifican desviaciones sobre los umbrales de capacidad aceptados, se programa el mantenimiento basado en condición a través de una solicitud al contratista que corresponda.
Como evidencia se almacena en SharePoint - Mantenimiento BPCS el formato de registro de capacidad DIG-FR-137 para cada estación , junto con el reporte de ejecución de la actividad de mantenimiento basado en condición, en caso de que aplique.
Nota: Si en una estación se está ejecutando un proyecto de actualización del sistema de control, no se realiza esta revisión de capacidades.</t>
  </si>
  <si>
    <t xml:space="preserve">- Formato de registro de capacidad DIG-FR-137 para cada estación 
- Reporte de ejecución de la actividad de mantenimiento basado en condición, en caso de que aplique
- Solicitud de mantenimiento bajo condición y reporte de ejecución de la actividad, si aplica
La evidencia se conserva en SharePoint - Mantenimiento BPCS </t>
  </si>
  <si>
    <t>- Consolidado de iniciativas digitales que se conserva en el repositorio del área
- Correo electrónico con la socialización y priorización realizada al vicepresidente/gerente con reporte a presidencia del área solicitante.
No requiere cargue en RUCE</t>
  </si>
  <si>
    <t>TI.020.1.3 Revisar mensualmente el avance del proyecto en términos del cumplimiento del plan de trabajo por parte del Líder del proyecto y el equipo asignado.
De lo revisado, se registran los compromisos y se realiza el seguimiento a las actividades en curso.</t>
  </si>
  <si>
    <t>Oficina de Valor - Tecnología e Innovación</t>
  </si>
  <si>
    <t>TI.020.2.2 Verificar la adecuada segregación de funciones en los ambientes productivos y no productivos, a nivel de aplicación, base de datos y sistema operativo, para los sistemas ENRUTA, SAP ERP y SYNTHESIS mediante la revisión de los accesos asegurando que los desarrolladores no tengan acceso o sin permisos de desarrollo a los ambientes productivos.
Si se identifican desviaciones en los accesos, definir e implementar el plan de acción producto de la revisión.</t>
  </si>
  <si>
    <t>TI.020.2.3</t>
  </si>
  <si>
    <t>TI.030.2.6 Verificar, en las aplicaciones bajo alcance SOX, la inactivación efectiva de las cuentas de usuarios retirados durante el periodo evaluado, con base en el listado de usuarios retirados enviado por el área de nómina de Cenit, ODC y Ecopetrol, validando:
- Fecha de retiro
- Fecha de inactivación en la aplicación
Si la notificación o la inactivación es inoportuna, se verifica que el usuario no haya presentado ingresos posteriores a la fecha de retiro, en caso de identificar accesos se escala la situación al líder funcional/dueño de proceso/Jefe inmediato para que revise la situación.
Nota: Para ENRUTA se valida únicamente la inactivación efectiva debido a restricciones del log.
Nota: Para Directorio Activo no se requiere validación de accesos posteriores teniendo en cuenta que no es un sistema transaccional.</t>
  </si>
  <si>
    <t>Se actualiza el control para precisar los sistemas de alcance SOX para los que aplica, teniendo en cuenta que las soluciones nuevas no aplica el concepto de desarrolladores tanto por ser SaaS como porque lo que se realizan con configuración y no desarrollos.</t>
  </si>
  <si>
    <t>Se actualiza el control para incluir el reporte de retiros de ODC para la respectiva verificación</t>
  </si>
  <si>
    <t>Se crea el nuevo control para revisar y asegurar que los cambios realizados sobre los sistemas se encuentren autorizados y registrados</t>
  </si>
  <si>
    <t>TI.020.2.3 Verificar que los cambios realizados en SSFF, Ariba, Fieldglass, PO y BMC se encuentren autorizados y registrados, a través de los logs generados en cada sistema e incluido en el informe de gestión.</t>
  </si>
  <si>
    <t>CN.030.5.3 Para aquellos casos cuando sea requerido, verificar que la tarifa manual utilizada para facturar corresponda a las tarifas vigentes, como por ejemplo, condiciones comerciales, desviaciones al programa de transporte, entre otros según aplique. En caso de identificar diferencias se procede con la gestión del ajuste débito o crédito según corresponda.</t>
  </si>
  <si>
    <t>CN.030.5.3 Para aquellos casos cuando sea requerido, verificar que la tarifa manual utilizada para facturar corresponda a las tarifas vigentes, como por ejemplo, condiciones comerciales, desviaciones al programa de transporte, entre otros según aplique. 
En caso de identificar diferencias en la tarifa aplicada se procede con la gestión del ajuste débito o crédito según corresponda.</t>
  </si>
  <si>
    <t>CN.030.6.1 Revisar y aprobar los estimados de ingresos para los servicios de oleoductos, poliductos y otros servicios, los cuales cuentan con la mejor información disponible al momento de realizar los estimados del mes en curso. 
En caso de identificar inconsistencias se realizan los ajustes necesarios.</t>
  </si>
  <si>
    <t>TDH.030.8.7 Verificar que todos los clientes activos cuenten con el FORMATO DE DEBIDA DILIGENCIA DE CLIENTE, firmado por el representante legal, de acuerdo con las solicitudes remitidas a los clientes para su diligenciamiento. Si se presenta alguna novedad en la certificación o clientes que no hayan reportado, evaluar con el área Legal y la Gerencia de Cumplimiento las gestiones correspondientes.</t>
  </si>
  <si>
    <t>1. Acta de Comité de Defensa Judicial y Conciliación en custodia de la Vicepresidencia Legal y Secretaria General con la aprobación de las políticas.
2. Reglamento del Comité de Defensa Judicial y Conciliación. 
3. Comunicación de la ANDJE con la aprobación de la política.
Ubicación: RUCE</t>
  </si>
  <si>
    <t>SS.020.4.1 Monitorear la actualización de avance y estado de los procesos judiciales y arbitrales a través la herramienta de gestión, verificando que la información reportada y el valor de la provisión este de acuerdo con la metodología establecida en los procedimientos internos de la Compañía.
En caso de ser necesario, solicitar al apoderado la información faltante y aclaraciones necesarias; una vez establecido el mejor estimado posible se reporta a contabilidad el valor a registrar.</t>
  </si>
  <si>
    <t>Se actualiza la redacción del control para precisar que las diferencias identificadas corresponden a la tarifa</t>
  </si>
  <si>
    <t>Se actualiza el control teniendo en cuenta:
- Para servicio de puertos de refinados los ajustes a la facturación se realizan dentro de los primeros 15 días del mes siguiente a la prestación del servicio.
- Para la facturación de la estampilla de GLP, SoP y compensaciones se realizan dentro de los primeros 20 días del mes siguiente a la prestación del servicio.
- Para el servicio de transporte de ECP la liquidación del servicio se realiza automática a través Synthesis y SAP ERP</t>
  </si>
  <si>
    <t>Se fortalece el control para asegurar que cuando se realicen actividades que requieran abrir los racks, se debe verificar que los sellos/precintos a retirar correspondan con los referenciados en el inventario.</t>
  </si>
  <si>
    <t>Se actualiza el control para quitar la nota relacionada con Oleoducto Bicentenario, ya no aplica.</t>
  </si>
  <si>
    <t>TDH.030.8.7 Verificar que todos los clientes activos cuenten con el FORMATO DE DEBIDA DILIGENCIA DE CLIENTE</t>
  </si>
  <si>
    <t>TDH.030.8 Transportar crudos o refinados de clientes de origen ilícito (contrabando, hurtado o de países vinculados en listas restrictiva)</t>
  </si>
  <si>
    <t>SS.040.1.1 Monitorear las novedades/cambios en el marco normativo aplicable a Cenit, analizando y verificando cuales novedades generadas desde las entidades del sector energético tienen impacto directo en la Compañía para actualizar el marco regulatorio que permita dar respuesta oportuna a los nuevos requerimientos y solicitudes, según aplique. 
Posteriormente, informar los temas relevantes al comité de regulación y áreas interesadas.</t>
  </si>
  <si>
    <t>SS.040.1 Incumplimientos legales o regulatorios y/o daños antijuridicos</t>
  </si>
  <si>
    <t>Gestión, estrategia y representación judiciales/extrajudiciales</t>
  </si>
  <si>
    <t>SS.020.4.1 Monitorear la actualización de avance y estado de los procesos judiciales</t>
  </si>
  <si>
    <t>SS.020.3.1 Revisar y monitorear el estado de los procesos judiciales, verificando el avance de cada uno y validando que la herramienta de control, seguimiento y gestión se encuentre actualizada.
De acuerdo con la criticidad del caso revisar previo a su presentación, los documentos relevantes y solicitar los ajustes o modificaciones pertinentes a los abogados.</t>
  </si>
  <si>
    <t>- Reporte trimestral obtenido de la herramienta de control, seguimiento y gestión de procesos judiciales. 
 - Correos electrónicos con los ajustes o modificaciones solicitados en relación con la información de la herramienta de control, solicitadas a los abogados externos, según corresponda.
Ubicación: RUCE</t>
  </si>
  <si>
    <t xml:space="preserve">SS.020.3.2 Revisar y aprobar las políticas sobre daño jurídico verificando que se encuentren alineadas con los intereses de la entidad, de acuerdo con el reglamento de defensa judicial y conciliaciones y a la política de prevención del daño antijurídico (PPDA).
</t>
  </si>
  <si>
    <t>SS.020.3.3 Verificar que todos los procesos judiciales se encuentren actualizados en la plataforma EKOGUI, revisando la consistencia de la información, así como la cuantía original y/o sentencias registradas de los procesos judiciales, de acuerdo con la documentación contenida en los expedientes de los procesos, con el fin de garantizar la custodia, confiabilidad, trazabilidad e integridad de la información. En los casos que se identifiquen inconsistencias solicitar a los abogados a cargo realizar los ajustes necesarios.</t>
  </si>
  <si>
    <t>SS.020.3.3 Verificar que los procesos judiciales se encuentren actualizados en la plataforma EKOGUI</t>
  </si>
  <si>
    <t>SS.020.3.4 Revisar que la persona nominada como Arbitro o a ser designado como abogado externo no este incurso en un eventual conflicto de interés con respecto a otras empresas del Grupo Empresarial Ecopetrol y asegurar que tenga experiencia en los asuntos objeto de litigio y la ley que rige el contrato</t>
  </si>
  <si>
    <t>SS.020.3.5 Revisar los medios oficiales de notificación a CENIT (correo electrónico y correspondencia física) y las alertas generadas por el proveedor de vigilancia judicial, para identificar nuevos requerimientos o procesos jurídicos.
De acuerdo con las notificaciones e información recibida, asignar el caso al abogado externo y actualizar las herramientas dispuestas para el control, seguimiento y gestión de los procesos judiciales. 
Para procesos en curso, los abogados externos actualizan las herramientas con la información y estatus de cada proceso.</t>
  </si>
  <si>
    <t>Cuadro de seguimiento y reporte de los requerimientos recibidos a través de la cuenta de notificaciones judiciales de Cenit, y de las alertas recibidas del proveedor de vigilancia judicial. 
Ubicación: RUCE</t>
  </si>
  <si>
    <t>GA.050.1.3</t>
  </si>
  <si>
    <t>GA.050.1.1 Monitorear la condición del activo (activo de no contención)</t>
  </si>
  <si>
    <t>GA.050.1.3 Monitorear la condición del activo (activo de contención)</t>
  </si>
  <si>
    <t>Jefatura Aseguramiento de la Integridad</t>
  </si>
  <si>
    <t>Se actualiza el control respecto al NMO ya que el monitoreo se realiza para los activos de no contención</t>
  </si>
  <si>
    <t>Se crea el control respecto al NMO para el monitoreo especifico para los activos de contención</t>
  </si>
  <si>
    <t>1. Informe de condición en HORUS
2. Recomendación para la intervención en HORUS
3. Orden de trabajo en SAP, si aplica
La evidencia no requiere cargue en RUCE, queda el registro en SAP o en HORUS según corresponda</t>
  </si>
  <si>
    <t xml:space="preserve">GA.050.1.1 Monitorear la condición del activo de no contención, de acuerdo con los planes de inspección en la estrategia de mantenimiento, con base en el informe de condición e inspección realizada. Si se identifican alarmas en el activo, se establece la acción de mantenimiento basada en condición y se registra en SAP.
</t>
  </si>
  <si>
    <t xml:space="preserve">GA.050.1.3 Monitorear la condición del activo de contención acuerdo con los planes de inspección en la estrategia de mantenimiento, con base en el informe de condición e inspección realizada. Si se identifican alarmas en el activo, se establece la acción de mantenimiento basada en condición, se registran en SAP o se documenta la recomendación, según corresponda de acuerdo con la intervención a realizar. 
</t>
  </si>
  <si>
    <t>GF.030.18.6 Verificar que la información sobre el estado y cuantía de las obligaciones relacionadas con la gestión integral de emergencias operativas y que den lugar a la constitución de provisiones (incluyendo temas ambientales), estén debidamente soportadas y sobre las mismas se solicite al área contable la constitución y su actualización de conformidad con las políticas contables y financieras de la compañía. Los usos de las provisiones deben ser informados, una vez ocurran, al área contable para el correspondiente registro.</t>
  </si>
  <si>
    <t>1. Correo con el soporte de la solicitud con los adjuntos (constitución y/o usos) o confirmación de que no existen usos o provisiones.​
2. Confirmación del área contable del registro de la provisión (constitución y/o usos) en los casos que se presenten.​
Lo anterior se almacena en RUCE de manera trimestral.</t>
  </si>
  <si>
    <t>HSE.030.2.1 Monitorear el cumplimiento de la implementación de los planes de acción preventivos de salud de acuerdo con el diagnóstico de condiciones de salud y los riesgos identificados en la matriz MIPER (Matriz Identificación de Peligros y Valoración de Riesgos), a través del cumplimiento de los Programas de Salud e Higiene. En caso de detectar incumplimientos se definen planes de acción con responsables y plazos.</t>
  </si>
  <si>
    <t>HSE.030.1.1 Asegurar la implementación de los requisitos legales HS</t>
  </si>
  <si>
    <t>GESF.02.3 Inspeccionar los equipajes o cargas justo antes de abordar o desabordar las aeronaves para aquellos Helipuertos propios de Cenit para evitar la contaminación con mercancías peligrosas, ilícitas o prohibidas a la operación aérea a través de los servicios de vigilancia y el servicio de vigilancia binomio canino para los helipuertos considerados críticos. En caso de detectar alguna alerta se solicita intervención de la Policía Nacional para adelantar los procedimientos que correspondan.</t>
  </si>
  <si>
    <t>AB.060.6.1 Revisar previo al vuelo la necesidad o no de requerir apoyo con escolta aéreo militar y los detalles de este, realizando el análisis durante el breafing de la operación aérea y de acuerdo con la viabilidad operacional que emita la fuerza pública.
Aplica para operaciones áreas fuera de instalaciones de Cenit. Por ejemplo: áreas aledañas al derecho de vía.</t>
  </si>
  <si>
    <t>GESF.03.1 Realizar el monitoreo entorno para identificar factores que podrían impactar la operación de la compañía</t>
  </si>
  <si>
    <t xml:space="preserve">GA.020.1.2 Validar y aprobar la correcta definición del proyecto </t>
  </si>
  <si>
    <t>GA.020.1.3 Revisar y dar aprobación final del proyecto</t>
  </si>
  <si>
    <t>GA.020.4.1 Verificar las actividades de capitalización de los proyectos de Cenit, por medio de la revisión y aprobación de la lista de chequeo, en señal de revisión, la lista de chequeo es firmada por el líder de proyecto.
Cada una de las actividades registradas en la lista de chequeo deben tener el respectivo soporte documental, en caso de encontrar inconsistencias el líder informará oportunamente al profesional de capitalización para su validación y corrección.</t>
  </si>
  <si>
    <t>AC.040.3.1 Verificar las obligaciones ambientales derivadas de la inversión del 1%, compensación ambiental</t>
  </si>
  <si>
    <t>HSE.030.1.1 Verificar los cambios en la normatividad nueva relacionada con HS e identificar los requisitos aplicables a la compañía y actividades contratadas por la entidad, a través de la evaluación realizada por el consultor externo o el área legal de CENIT.
Con base en esta información se actualiza la matriz de requisitos legales y se realiza seguimiento para asegurar la implementación de estos requisitos legales aplicables a la compañía y de los servicios contratados.</t>
  </si>
  <si>
    <t>1. Soporte de envío del uso de la provisión (formato reclasificación)
2. Confirmación del área contable del registro de la provisión
3. Soporte de envío del conciliado (formato conciliado)
Ubicación: RUCE</t>
  </si>
  <si>
    <t>Se actualiza el control reflejando la interacción con el área legal y asegurar la implementación de estos requisitos legales aplicables a la compañía y de los servicios contratados.</t>
  </si>
  <si>
    <t>Se ajusta redacción del control para dar claridad a su operatividad</t>
  </si>
  <si>
    <t>ELC.EC.01.3.1</t>
  </si>
  <si>
    <t>ELC.ER.07</t>
  </si>
  <si>
    <t>1. Plan anual de gestión de riesgos en HSE 
2. Seguimiento al cumplimiento del plan de trabajo con indicadores de avance (MENSUAL).
Ubicación: SharePoint de la Vicepresidencia</t>
  </si>
  <si>
    <t>1. Matriz de requisitos legales HSE actualizada.
2. Correo y/o medio de divulgación según aplique.
Ubicación: SharePoint de la Vicepresidencia</t>
  </si>
  <si>
    <t>1. Matriz Identificación de Peligros y valoración de riesgos
2. Diagnostico de condiciones de salud 
3. Seguimiento a programas de salud
4. Soportes correspondientes a cada actividad 
Ubicación: SharePoint de la Vicepresidencia</t>
  </si>
  <si>
    <t>1. Matriz de requisitos legales ambientales actualizada en los casos que aplique.
2. Despliegue de los cambios a las áreas que deban conocer sobre los mismos, a través de correo electrónico.
Ubicación: RUCE</t>
  </si>
  <si>
    <t>1. Reporte mensual con el análisis de requerimientos ambientales y seguimiento respectivo generado en la herramienta SICLAS
2. Excel con los planes de acción y su seguimiento
3. Reporte mensual al gerente de zona para la gestión de las alertas
4. Cronograma de planeación inspecciones ambientales en campo 
5. Lista de verificación de inspecciones ambientales en campo
Ubicación: RUCE, para el reporte mensual al gerente de zona para la gestión de las alertas</t>
  </si>
  <si>
    <t>1. Estrategia de viabilidad ambiental.
2. Permisos obtenidos
Ubicación: MAITE</t>
  </si>
  <si>
    <t>1. Inventario de permisos con sus fechas de vencimiento LTO - cuadro resumen 
2. Radicación de solicitud del permiso en los casos que aplique. 
Ubicación: MAITE</t>
  </si>
  <si>
    <t>Vicepresidencia de Proyectos y Vicepresidencia de Operaciones y Gestión de Activos</t>
  </si>
  <si>
    <t>Se actualiza el control para precisar que la validación es sobre los entregables de cada etapa, antes de entregas a ejecución</t>
  </si>
  <si>
    <t>GA.020.2.1 Aprobar las transferencias de inventarios de materiales en curso</t>
  </si>
  <si>
    <t>Teniendo en cuenta que el control se ejecuta para todas las inversiones (proyectos y MCAP) se actualizan los responsables incluyendo la Gerencia de Proyectos y Gerencia Gestión de Activos</t>
  </si>
  <si>
    <t>1. Informe de listas restrictivas y de control con los anexos correspondientes
2. Envío al área correspondiente junto con los soportes
Ubicación: Se conserva en el SharePoint de la Gerencia de Cumplimiento</t>
  </si>
  <si>
    <t>Correos electrónicos por parte del Outsourcing con el borrador de la declaración y su soportes
Correo electrónico con declaración final firmada
Ubicación: En RUCE se deja el cuadro control con el calendario de vencimientos sobre el cual se debe seleccionar la muestra a revisar</t>
  </si>
  <si>
    <t>Formato de solicitud de movimiento de materiales del proyecto firmado y cargado en HORUS.
GDA-FR-293 FORMATO MOVIMIENTO DE MATERIALES PROYECTOS
Ubicación: Entregada a Abastecimiento para los movimientos en sistema</t>
  </si>
  <si>
    <t>1. Compromiso con la Integridad diligenciado por los empleados y miembros de Junta Directiva.
2. Análisis de las respuestas obtenidas y planes de acción, si aplica.
Ubicación: Se conserva en el SharePoint de la gerencia de cumplimiento</t>
  </si>
  <si>
    <t>Declaración de partes relacionadas, conflictos de interés e independencia de miembros de Junta Directiva.
Ubicación: SharePoint de la Gerencia de Cumplimiento</t>
  </si>
  <si>
    <t>1. Compromiso con la Integridad diligenciado por los empleados y miembros de Junta Directiva.
2. Análisis de las respuestas obtenidas y planes de acción, si aplica.
Ubicación: SharePoint de la Gerencia de Cumplimiento</t>
  </si>
  <si>
    <t>1. Informe de resultados de los supervisores de seguridad.
2. Inventario de los sistemas de seguridad, de comunicación y luminarias con el estatus de funcionalidad y las acciones para atender a las novedades presentadas.
Ubicación: SharePoint de la vicepresidencia</t>
  </si>
  <si>
    <t>1. Informes de las auditorias realizadas cuando aplique.
2. Tablero Integrado de Seguimiento de planes de acción resultantes de las auditorías.
Ubicación: SharePoint de la vicepresidencia</t>
  </si>
  <si>
    <t>1. Listado actualizado de personal del esquema de protección de los puertos con los cursos mínimos a realizar vs los realizados vigentes. 
Ubicación: SharePoint de la vicepresidencia</t>
  </si>
  <si>
    <t>1. Actas de inspección subacuáticas y reporte de novedades si se presentan.
2. Videos resultados de la inspección.
Ubicación: SharePoint de la vicepresidencia</t>
  </si>
  <si>
    <t>1. Formato visita de inspección.
2. Tablero Integrado de Seguimiento a planes de acción.
Ubicación: SharePoint de la vicepresidencia</t>
  </si>
  <si>
    <t>Actas de la reunión de seguimiento con los aliados y fuerza pública con los temas tratados y compromisos.
Ubicación: SharePoint del área (estás actas no se comparten con otros funcionarios por de clasificación reservada)</t>
  </si>
  <si>
    <t>Matriz de riesgos y controles actualizada y enviada a los responsables.
Ubicación: SharePoint de la Gerencia de Cumplimiento</t>
  </si>
  <si>
    <t>1. Informe semestral de regalos, atenciones y hospitalidades con las recomendaciones y gestiones realizadas por los involucrados.
2. Soporte de revisión del informe a través de correo electrónico.
Ubicación: Se conserva en el SharePoint de la gerencia de cumplimiento</t>
  </si>
  <si>
    <t>Resultado de la consulta de los accionistas en listas restrictivas.
Ubicación: SharePoint de la Gerencia de Cumplimiento</t>
  </si>
  <si>
    <t>1. Normograma actualizado en los temas de ética y cumplimiento.
2.	Si hay cambios, se conserva copia de la norma, ley, proyecto de Ley, circular básica con sus anexos, según corresponda.
3. Evidencia de socialización y seguimiento a la implementación del cambio normativo
Ubicación: SharePoint de la Gerencia de Cumplimiento</t>
  </si>
  <si>
    <t>1. Revisión energética actualizada en el formato TDH-FR-127 Revisión energética.
2. Registro de TDH-FR-130 Cálculo de línea de base y meta energética.
Ubicación: se carga en RUCE anualmente</t>
  </si>
  <si>
    <t>- Lista de chequeo diligenciada y firmada
- Plan de acción (cuando aplique)
Ubicación: RUCE</t>
  </si>
  <si>
    <t>Documento y/o soporte con el presupuesto de ingresos revisado por la vicepresidencia comercial.
Ubicación: RUCE</t>
  </si>
  <si>
    <t>Plan Estratégico Comercial vigente y correo electrónico con la aprobación.
Ubicación: RUCE</t>
  </si>
  <si>
    <t>1. Correo electrónico de Data Maestra con las imágenes de pantallas de SAP de la creación de clientes y formato de inscripción de clientes.
2. Correo electrónico con la verificación realizada a los datos de creación del cliente, y resultado de la consulta sobre la debida diligencia efectuada.
Ubicación: RUCE</t>
  </si>
  <si>
    <t>1. IPE del listado maestro de clientes para identificar que clientes requieren consulta en listas restrictivas.
2. Informe generado con el resultado de la verificación en las listas restrictivas para cada uno de los clientes requeridos.
3. Alerta reportada a Cumplimiento y Legal, a través de correo electrónico, cuando aplique.
4. IPE del listado maestro de clientes con las fechas de consultas actualizadas por datos maestros. Este listado es la base para establecer la siguiente fecha de revisión de listas.
Ubicación: RUCE</t>
  </si>
  <si>
    <t>1. Reporte generado automáticamente por el sistema SAP con los cupos de crédito y sus vencimientos. 
2. Archivo en Excel " Control de garantías para oleoductos" y "Control de garantías poliductos" donde se valida los vencimientos de garantías.
Ubicación: RUCE</t>
  </si>
  <si>
    <t>1. Solicitud de traslado del fondo de abandono a la fiducia
2. Liquidación del cálculo de fondo de abandono
3. Imagen de pantalla de contabilización de las solicitudes de traslado del trimestre anterior
La evidencias aplican si se presenta movimiento en el trimestre
Ubicación: RUCE</t>
  </si>
  <si>
    <t>Formato TI-FR-102, sección "Verificación de Controles" diligenciado y cargado en RUCE 
Archivo/Hoja electrónica asegurado, teniendo en cuenta:
a. Cargado en el repositorio establecido
b. Protegido con contraseña de acceso al archivo 
c. Control de versiones de los cambios realizados 
d. Celdas y/o columnas protegidas para evitar la modificación de la información contenida en la hoja
Ubicación: RUCE</t>
  </si>
  <si>
    <t>Correo electrónico enviado por los Desarrolladores de Negocios - KAM al área Financiera informando las estimaciones calculadas las cuales se soportan en:
Oleoductos
1. Formato de estimados de Oleoductos
2. Documento que soporta el cálculo de la estimación
Poliductos
1. Formato de estimados Poliductos
2. Documento que soporta el cálculo de la estimación
Ubicación: RUCE</t>
  </si>
  <si>
    <t>Documento - Registro de Control 
IPE: listados de usuarios desarrolladores con acceso en cada ambiente a nivel de aplicación, base de datos y sistema operativo
Ubicación: RUCE</t>
  </si>
  <si>
    <t>IPE: logs/reporte de cambios realizados en el sistema
Informe de gestión con las conclusiones de los cambios revisados
Ubicación: RUCE en el control TI.030.1.1, los anexos del informe se conservan en el SharePoint del área.</t>
  </si>
  <si>
    <t xml:space="preserve">Documento de registro de control, que incluye:
- IPE: listado de usuarios retirados enviado por el área de nómina de Cenit 
- IPE: listado de usuarios retirados enviado por Ecopetrol 
- Soporte del estado de la cuenta de usuario (activo/inactivo) en el sistema de información
- Validación de fechas
- Conclusiones
Ubicación: RUCE </t>
  </si>
  <si>
    <t>1. Presentación con el resultado de la medición del mes
2. Causas identificadas, si aplican.
Ubicación: RUCE</t>
  </si>
  <si>
    <t>1.Informe de seguimiento al Jefe de estrategia y planeación de activos, evidenciando el seguimiento.
2. En caso de desviaciones, comunicación enviada al área responsable de la ejecución.
3. Correo con la aprobación del cambio por parte del Director de Operaciones, si aplica.
Ubicación: RUCE</t>
  </si>
  <si>
    <t>1.Informe con registro de los activos identificados a desincorporar. 
2. Correo de confirmación de la baja del activo, por parte de activos fijos. Para los activos que se les dio baja en el mes. 
Ubicación: RUCE</t>
  </si>
  <si>
    <t>1. IPE: Reporte de "Reporte de Inventario y Balance Operativo" de Synthesis.
2. Las actas oficiales del Inspector de Calidad y Cantidad.
3. Correos electrónicos con la gestión realizada del cierre de las diferencias, si aplica, incluyendo la confirmación del ajuste.
Ubicación: RUCE</t>
  </si>
  <si>
    <t>1. Correo electrónico enviado a los remitentes con la "Compensación volumétrica por calidad" oficial.
2. Correo electrónico de novedades presentadas, si aplica.
Ubicación: RUCE</t>
  </si>
  <si>
    <t>Archivo de Excel con las validaciones realizadas, causas identificadas para las diferencias y planes de acción establecidos por cumplimientos menor al 95%.
Ubicación: RUCE</t>
  </si>
  <si>
    <t>Archivo de seguimiento diario del cumplimiento de nominaciones por oleoductos.
Ubicación: RUCE mensualmente para todas las ejecuciones del periodo.</t>
  </si>
  <si>
    <t>Archivo de seguimiento diario. "Terminal"
Ubicación: RUCE mensualmente para todas las ejecuciones del periodo.</t>
  </si>
  <si>
    <t>1. Archivo de O&amp;U del respectivo mes con evidencia de las validaciones realizada.
2. Correo con la asignación de buque a los clientes.
3. Si aplica, correo por parte del cliente con las observaciones.
Ubicación: RUCE</t>
  </si>
  <si>
    <t>1. Matriz MAPEO Y ANÁLISIS DE REGULACIÓN.
2. Correo en donde se recibieron las actualizaciones y/o nuevas normativas o lineamientos de calidad y cantidad recibidas para el transporte de productos
3. Comunicación/divulgación interna o externa, si aplica.
Ubicación: RUCE</t>
  </si>
  <si>
    <t>Documento final aprobado por las partes
Ubicación: RUCE</t>
  </si>
  <si>
    <t>1. Reporte consolidado de reportes de control de especificaciones de calidad
2. Correos con la gestión de las desviaciones
Ubicación: RUCE mensualmente con el consolidado del mes y los correos de las deviaciones presentadas en el periodo</t>
  </si>
  <si>
    <t>1. Informe de auditoría o inspección (interno o por un proveedor)
2. Matriz de seguimiento a planes de acción 
Ubicación: RUCE trimestralmente con los informes generados en el periodo y la matriz de seguimiento con la información que se tenga a la fecha.</t>
  </si>
  <si>
    <t>Acta de reunión con el proveedor junto con el informe de gestión del proveedor
IPE: listado de copias de respaldo y su estado de ejecución 
IPE: listado de tareas programadas con ejecución fallida
Imágenes de pantalla respectivas según corresponda la verificación.
Ubicación: RUCE</t>
  </si>
  <si>
    <t>1. Reporte del sistema SAP que incluye las modificaciones realizadas en el periodo (Log de cambios) donde se detalla la comparación contra la documentación soporte que respalda la modificación realizada. Este documento es firmado por el Gerente Comercial
IPE: Log de modificaciones
2. Formato de modificaciones a contratos aprobados por el Gerente Comercial
Ubicación: RUCE
Los contratos se encuentran almacenados en el Centro de Administración Documental- CAD y el reporte o log de cambios</t>
  </si>
  <si>
    <t>Plan Estratégico Digital vigente y correo electrónico con la aprobación.
Ubicación: RUCE</t>
  </si>
  <si>
    <t>Documento de registro de control que incluya:
- Plan de pruebas
- Soportes de la prueba realizada según el plan
- Lecciones aprendidas, si aplican
- Planes de acción, si aplican
Ubicación: RUCE</t>
  </si>
  <si>
    <t>Documento de registro de control que incluye:
- IPE de los usuarios con acceso a cada carpeta del robot
- Resultados de la revisión realizada 
- Soportes del plan de acción ejecutado, si aplica.
Ubicación: RUCE</t>
  </si>
  <si>
    <t>Documento de registro de control donde se evidencia la restauración exitosa, las fallas presentadas y las acciones tomadas (si aplica).
Ubicación: RUCE</t>
  </si>
  <si>
    <t>Informe con los resultados obtenidos en la actividad (simulacro) junto con las observaciones/oportunidades de mejora identificadas
Ubicación: RUCE</t>
  </si>
  <si>
    <t>- Presentación con los resultados de las pruebas de ingeniería social 
- Ficha técnica indicador de gestión de concientización ciberseguridad.
Ubicación: RUCE</t>
  </si>
  <si>
    <t>Informe con los resultados de las pruebas de seguridad, planes de acción para el cierre de las brechas identificadas y resultados de la verificación del plan de remediación.
Ubicación: RUCE</t>
  </si>
  <si>
    <t>Documento de registro de control que incluya:
- Guía de seguridad base para la revisión
- IPE o soportes de la configuración en el sistema. (p.e. imagen de pantalla)
- Conclusiones resultado de la revisión de la configuración 
- Planes de acción, si aplican.
Ubicación: RUCE</t>
  </si>
  <si>
    <t>Documento de registro de control que incluye:
- Guía de seguridad base para la revisión
- IPE de usuarios privilegiados en los sistemas de información de la compañía con alcance SOX
- Resultados de la revisión realizada
- Soportes del plan de acción ejecutado, si aplica.
- IPE del log de usos para el análisis de no materialización de riesgo, si aplica.
- Controles compensatorios, si aplica
Ubicación: RUCE</t>
  </si>
  <si>
    <t>Documento - registro de control que incluye:
1. Certificación e informe SOC 2 del tercero resultado de la evaluación del funcionamiento de los controles generales de TI para los sistemas de Información con impacto SOX.
2. Comentarios u observaciones resultado de la revisión del informe SOC 2.
Ubicación: RUCE</t>
  </si>
  <si>
    <t>Documento - registro de control que incluye:
1. Reporte de la consola de Security Defender
2. Para las maquinas que presenten desviaciones, caso escalado a la mesa de ayuda con los soportes de la resolución dada, si aplica.
3. Comentarios y/o conclusiones de la revisión.
Ubicación: RUCE</t>
  </si>
  <si>
    <t>Correo electrónico de la respuesta dada por "participación ciudadana"
Registro en la SIC de los reclamos presentados por los titulares.
Ubicación: RUCE</t>
  </si>
  <si>
    <t>1. Listado de encargados de los datos reportados por las áreas.
2. Registro de control con la verificación realizada. 
Ubicación: RUCE</t>
  </si>
  <si>
    <t>1. Archivo de revisión por cada área que cuente con un repositorio de datos personales registrado.
2. Documento de registro de control consolidado con los soportes de revisión y planes de acción, si aplica. 
Ubicación: RUCE</t>
  </si>
  <si>
    <t>Documento - registro de control que incluye:
1. Certificación e informe ISAE del tercero resultado de la evaluación del funcionamiento de los controles generales de TI para los sistemas de Información con impacto SOX.
2. Comentarios u observaciones resultado de la revisión del informe ISAE.
Ubicación: RUCE</t>
  </si>
  <si>
    <t>Documento de registro de control que incluye:
- IPE del listado generado de los usuarios y sus perfiles o roles
- Resultados de la revisión realizada 
- Soportes del plan de acción ejecutado, si aplica.
Ubicación: RUCE</t>
  </si>
  <si>
    <t>Documento de registro de control que incluye:
- IPE del listado generado de los usuarios del sistema
- Resultados de la revisión realizada (respuestas confirmando el acceso o solicitud de modificación y/o eliminación)
- Soportes del plan de acción, si aplica.
- Controles compensatorios, si aplica
Ubicación: RUCE</t>
  </si>
  <si>
    <t>Documento de registro de control que incluye:
- IPE del listado generado de los usuarios y transacciones u opciones asignadas
- Resultados de la revisión realizada (respuestas confirmando el acceso o solicitud de modificación y/o eliminación)
- Soportes del plan de acción ejecutado, si aplica.
- IPE de cambios realizados en SAP ERP y resultado de la revisión realizada
Ubicación: RUCE</t>
  </si>
  <si>
    <t>1. Informe de resultados entregados por el Tercero.
2. Archivo en Excel de los resultados de la toma física con la identificación de las novedades y las gestiones realizadas sobre los mismos.
3. Comunicación a custodios y responsables de los activos que presentan novedades a gestionar.
4. Ajuste contable de las diferencias identificadas cuando procedan una vez realizada la debida diligencia de confirmación.
IPE:1. Extracción y base de activos fijos entregada al tercero para la realización de la toma física (Totalidad de Activos) desde el inicio de la generación del reporte hasta el envío al tercero.
Ubicación: RUCE</t>
  </si>
  <si>
    <t>1. Informe de resultados entregados por el Tercero.
2. Archivo en Excel de los resultados de la toma física con la identificación de las novedades y las gestiones realizadas sobre los mismos.
3. Comunicación a custodios y responsables de los activos que presentan novedades a gestionar.
4. Ajuste contable de las diferencias identificadas cuando procedan una vez realizada la debida diligencia de confirmación.
IPE:1. Extracción y base de activos fijos entregada al tercero para la realización de la toma física (Totalidad de Activos Inventariables) desde el inicio de la generación del reporte hasta el envío al tercero.
Ubicación: RUCE</t>
  </si>
  <si>
    <t>1. Correo electrónico enviado por el Jefe de Contabilidad al Coordinador de contabilidad aprobando el registro correspondiente.
2. Los certificados enviados por las Filiales y Subsidiarias. 
3. Hoja de análisis de método de participación patrimonial y/o método del costo.
IPE: Pantallazo SAP de los registros realizados.
Ubicación: RUCE</t>
  </si>
  <si>
    <t>1. Documento Análisis de las partidas antiguas de la EMRF con los planes de acción respectivos. 
2. Correo con acta de reunión que incluye el detalle de las partidas y las acciones por responsable.
IPE: Pantallas de SAP con los saldos
Ubicación: RUCE</t>
  </si>
  <si>
    <t>1. Presentación de la estrategia
2. Listados de asistencia
3. Citaciones a las sesiones de divulgación
Ubicación: RUCE</t>
  </si>
  <si>
    <t xml:space="preserve">1. Correo electrónico con la información de los procesos judiciales por parte de las áreas involucradas.
2. Correo electrónico enviado por el Jefe o Coordinador de contabilidad con la pantalla de validación de los saldos y comprobantes de actualización del pasivo si aplica.
Ubicación: RUCE
IPE: Correo electrónico con la información de los procesos judiciales por parte de las áreas involucradas con el anexo respectivo. 
</t>
  </si>
  <si>
    <t>1. Acta de revisión con los resultados del análisis cuantitativo de deterioro elaborado por el Experto de Finanzas y Desempeño Empresarial, firmada como mínimo por el Jefe de Portafolio, el Gerente de Operaciones Financieras y el Vicepresidente de Finanzas Estrategia y Nuevos Negocios.
2. Memorando de Análisis Cuantitativo de Deterioro, el cual contiene las premisas IFRS que se evaluaron en la construcción del modelo matemático y firmado por los integrantes de la revisión anterior.
3. Memorando respuesta al Check List del análisis cualitativo firmado.
Ubicación: RUCE</t>
  </si>
  <si>
    <t>1. Plan de Desincorporación de Activos
2. Correo con la aprobación del Director de Operaciones
Ubicación: RUCE</t>
  </si>
  <si>
    <t>1. Correos electrónicos o documentos, según aplique, enviados o comunicados a las áreas relacionadas.
2. Respuesta o socialización de la posición de Cenit a las entidades del sector energético, si aplica.
Ubicación: RUCE</t>
  </si>
  <si>
    <t>1. Reporte de Cumplimiento de los planes anuales de preparación para la respuesta a emergencias operacionales.
2. Reporte de consolidación de hallazgos y planes de acción en caso de que aplique.
Ubicación: RUCE</t>
  </si>
  <si>
    <t>1. Aplicación del HSE-PD-069 Procedimiento de no conformidades, acciones correctivas y de mejora.
2. Matriz_Control_NC-AC-AM-ISO50001.
Ubicación: RUCE</t>
  </si>
  <si>
    <t>1. Matriz de requisitos legales y de otra índole - Energía 
2. Control de cambios y revisión en la Matriz
Ubicación: RUCE</t>
  </si>
  <si>
    <t>Informe de Seguimiento a la Operación del Jefe de Turno
correos electrónicos donde se oficializan los ajustes a los programas en los casos que aplique
Ubicación: RUCE</t>
  </si>
  <si>
    <t>Correo electrónico enviado a las gerencias de zona formalizando el presupuesto revisado.
Ubicación: RUCE</t>
  </si>
  <si>
    <t>1. Correo con los archivos en Excel para el cargue de estimados y hojas de entrada
2. Reporte de consumos realizados desde la plataforma
3. Archivo de verificación de los informes de los consumos de energía.
Ubicación: RUCE</t>
  </si>
  <si>
    <t>1. Correo con los archivos en Excel para el cargue de estimados y hojas de entrada.
2. Informes de consumos enviados por el proveedor en los casos que aplique.
3. Archivo de control diario de nominación. 
Ubicación: RUCE</t>
  </si>
  <si>
    <t>1. Reporte de sobretiempos 
2. Formato del cierre de evaluación de tiempos aprobado por el Gestor de tiempos y el jefe de operaciones.
Ubicación: Carpeta Compartida</t>
  </si>
  <si>
    <t>GO.040.6.2 Verificar el cálculo del valor del diferencial de intereses</t>
  </si>
  <si>
    <t>ELC.EC.04.4 Revisar que los cálculos de compensación variable se encuentren de acuerdo con los lineamientos y procedimientos definidos. En caso de identificar diferencias se valida las causas y de ser necesario, se procede con los ajustes a que haya lugar. Una vez se tengan los cálculos finales por persona y con la aprobación del pago por parte de la Junta Directiva se carga la novedad para realizar el pago.</t>
  </si>
  <si>
    <t>GO.040.1.3 Revisar que todo empleado que se retira de la compañía se da de baja en los sistemas de nómina y se reporta a TI-mesa de ayuda, para que efectué la inactivación del usuario en los sistemas que aplique.
Adicional se genera el reporte de retiros mensual verificando que corresponden a los empleados notificados para retiro.</t>
  </si>
  <si>
    <t>Se actualiza el control con la nota que asegure que sin la validación del revisor fiscal, no se presenta a la JD el modelo de compensación</t>
  </si>
  <si>
    <t>Se actualiza el control para precisar el orden en que se realizan las actividades, la notificación a TI el posterior reporte mensual</t>
  </si>
  <si>
    <t>GO.040.1.4 Revisar y aprobar la solicitud de pago de beneficios, validando la completitud, viabilidad y consistencia de los documentos y soportes suministrados por el solicitante, verificando que cumplan con las condiciones y requisitos establecidos en la cartilla de beneficios económicos individuales y compensación; en caso de detectar inconsistencias la solicitud es rechazada y se notifica al trabajador/a.</t>
  </si>
  <si>
    <t>GO.040.3.3 Revisar y aprobar la liquidación definitiva del contrato del empleado, verificando que se encuentre de acuerdo con los términos de ley, fechas de vinculación y desvinculación, conceptos liquidados y que se encuentre a paz y salvo.
En caso de identificar errores o inconsistencias se envía al profesional de nómina para aclaración o corrección; una vez realizados los ajustes se revisa nuevamente y se aprueba a través de correo electrónico. 
Una vez aprobada la liquidación se procede con el pago en la última cuenta de nómina del empleado.</t>
  </si>
  <si>
    <t>GO.040.5.1 Conciliar previo al pago de cada nómina la cuenta por pagar a empleados en SAP, verificando qué el neto en el módulo de nómina coincida con el neto a contabilizar en finanzas.
En caso de identificar diferencias se analizan y se realizan los ajustes correspondientes para proceder a contabilizar la nómina y enviar la solicitud de pago a tesorería.</t>
  </si>
  <si>
    <t>GO.040.5.2 Conciliar las cuentas de costo, gasto y pasivo de nómina con el Módulo de Finanzas de SAP (FI), mediante la comparación del saldo de las cuentas generando los reportes con el detalle de los movimientos y saldos de nómina, en caso de existir diferencias, se analizan, se justifican, y se realizan los ajustes en el archivo plano que se envía a contabilidad para el cargue en SAP.</t>
  </si>
  <si>
    <t>GO.040.5.2 Conciliar las cuentas de costo, gasto y pasivo de nómina con el Módulo de Finanzas de SAP (FI), comparando el saldo de las cuentas con el detalle de los movimientos y saldos de nómina, en caso de existir diferencias, se analizan, se justifican, y se realizan los ajustes a través de archivo plano para el cargue en SAP.</t>
  </si>
  <si>
    <t>GO.010.1.1 Revisar y aprobar la propuesta general para incremento salarial tomando como base el presupuesto aprobado, los lineamientos de casa matriz, e incrementos establecidos en acuerdos colectivos, garantizando criterios de competitividad y equidad interna. En los casos de ajustes eventuales se lleva propuesta por nivelación salarial a la Vicepresidencia de Talento Humano, con el análisis y justificación del cambio alineado a la política de compensación vigente.</t>
  </si>
  <si>
    <t xml:space="preserve">1. Correo electrónico del operador/outsourcing informando la cifra contabilizada.
2. Archivo Excel con el cálculo y la conciliación por beneficiario.
3. Correo electrónico con la solicitud de ajustes y su aplicación, si aplica.
Ubicación: Carpeta compartida de la Gerencia </t>
  </si>
  <si>
    <t xml:space="preserve">1. Contrato físico firmado por el empleado y por el representante designado por la empresa
2 Afiliación ante la seguridad social y cajas de compensación
3. Documentos de contratación requeridos en la "Lista de Chequeo historia Laboral"
Ubicación: Carpeta del empleado
La creación del empleado en los sistemas de información se encuentra en cada sistema (SSFF, SAP PY, Kactus) </t>
  </si>
  <si>
    <t xml:space="preserve">Archivo de Excel con el análisis salarial por empleado. Propuesta y aprobación de Ajuste de Salario por nivelación y armonización con estructura salarial.
Ubicación: Carpeta compartida de la Gerencia </t>
  </si>
  <si>
    <t xml:space="preserve">1. Aprobación de salarios en el Modulo de compensación Mi Portal. 
2. Presentación Junta modelo de incrementos salariales - Aprobación Junta
3. Acta de Junta Directiva
Ubicación: Carpeta compartida de la Gerencia </t>
  </si>
  <si>
    <t>1. Cronograma de nómina 
2. Carta de solicitud de pago de los aportes a seguridad social y parafiscales con las pantallas de verificación de los registros contables
3. Correo electrónico enviado a la jefe de Tesorería con la solicitud de pago
4. Planillas de liquidación de seguridad social y parafiscales pagada y cargada en el operador
5. Conciliación de la planilla de seguridad social con lo contabilizado en SAP
6. Novedades de seguridad social del periodo
Ubicación: Carpeta compartida de la Gerencia</t>
  </si>
  <si>
    <t>ELC.EC.04.4 Revisar que los cálculos de compensación variable se encuentren de acuerdo con los lineamientos y procedimientos definidos. En caso de identificar diferencias se valida las causas y de ser necesario, se procede con los ajustes a que haya lugar. Una vez se tengan los cálculos finales por persona y con la aprobación del pago por parte de la Junta Directiva se carga la novedad para realizar el pago.
Nota: Validación del cálculo de compensación Variable por parte de la Revisoría Fiscal, el cual emite informe confirmando la correcta aplicación de los criterios definidos en el procedimiento, confirmación previa a la aprobación de la Junta Directiva.</t>
  </si>
  <si>
    <t>GO.040.2.1 Revisar y aprobar los pagos de seguridad social y parafiscales para ello:
1. Verificar que la información salarial de cargo y HeadCount estan en el reporte de estructura organizacional
2. Validar la liquidación del IBC de los aportes a la seguridad social y parafiscales, tomando como base los conceptos liquidados del periodo de nómina y la aplicación de los topes y tarifas según normativa vigente.
3. Verificar la aplicación de las novedades reportadas dentro del periodo: Vinculaciones, desvinculaciones, traslados, cambio de salarios, etc. Esto a través del Checklist del proceso de Validación de Seguridad Social y Parafiscales.
4. Asegurar que el valor incluido en las planillas de seguridad social se contabilice y que al momento del pago coincidan con los registros contables
5. Asegurar el pago oportuno de la seguridad social y parafiscales en las fechas establecidas de acuerdo con la legislación vigente, definiendo para ello un cronograma de nómina.
En caso de presentarse ajustes, se envía correo electrónico con los cambios y comentarios al Outsourcing de nómina.</t>
  </si>
  <si>
    <t>GO.040.1.2 Revisar y aprobar el trabajo suplementario (horas extras, dominicales, festivos y descansos compensatorios) con base en los requerimientos de operación y registros realizados a través del timereport y/o formato establecido según corresponda.</t>
  </si>
  <si>
    <t>ELC.EC.04.1 Monitorear el estado actual de los funcionarios de Cenit frente a la Matriz de rango salariales definida para Cenit y aprobada por Vicepresidencia de Talento Humano. En caso de identificar colaboradores por fuera de las bandas establecidas se realizan los ajustes necesarios previa aprobación de Vicepresidencia de Talento Humano.</t>
  </si>
  <si>
    <t>1. Formato de solicitud del beneficio
2. Documentos soportes de acuerdo con la cartilla de beneficios económicos individuales y compensación
3. Base de datos de administración de familiares
Ubicación: Carpeta Compartida</t>
  </si>
  <si>
    <t xml:space="preserve">AB.030.1 Reconocer y pagar bienes y/o servicios no recibidos, o que no correspondan con lo acordado 
Causas:
- Colusión
- Errores en las actas de recibo de servicios y/o bienes 
- Errores en el registro de la entrada del servicios o materiales
- Errores en parametrización del sistema
- Accesos no autorizados a los sistemas de información
- Conflictos de segregación de funciones
Consecuencias: Afectación al presupuesto y pérdidas económicas y afectación reputacional, sobrecostos, Materialización de daños antijurídicos </t>
  </si>
  <si>
    <t>AB.030.2 Incumplimiento de las obligaciones pactadas contractualmente
Causas:
- Interpretación errónea del contrato, sus anexos o de la normatividad aplicable
- No tomar acciones oportunas y efectivas frente a las alertas de seguimiento del contrato
- No entregar, o entregar tardíamente, los materiales, insumos, o información requerida para la ejecución de los contratos.
- Uso indebido de los recursos en la ejecución contractual
- Colusión
Consecuencias: Impacto en la operación por ineficiencias en los procesos de negocios y no cumplimiento de metas, reclamaciones por parte de terceros, multas y sanciones, inoportunidad en los pagos, sobrecostos y reprocesos, Materialización de daños antijurídicos</t>
  </si>
  <si>
    <t>AB.030.6 Omitir el cobro de tasas, impuestos y contribuciones en los contratos de obras
Causas:
- Desconocimiento y errores en aplicación de la normatividad tributaria 
- Falta de parametrización de indicadores de impuestos en SAP
- Deficiencia en la planeación y estructuración del mecanismo de elección
Consecuencias:
- Sanciones y multas por entes de control
- Errores en declaraciones tributarias
- Pago de intereses por mora
- Afectación de la relación con las autoridades tributarias</t>
  </si>
  <si>
    <t>AB.020.2 Contratación de bienes y/o servicios sin el cumplimiento de los requisitos y las características de idoneidad de los contratistas/proveedores
Causas:
- Incumplimiento de los procedimientos de contratación
- Direccionamiento de contratos a partir de las especificaciones técnicas y condiciones de participación.
- Manipulación de Ofertas y/o demás información operativa y contable para beneficio propio o de terceros 
- Estructuración del mecanismo de elección del bien o servicio que no cumpla con las necesidades de Cenit y condiciones del mercado
- Falta de claridad/entendimiento de los criterios de análisis y valoración de las ofertas
Consecuencias:
- Afectación a la reputación de la Compañía
- Afectación en la operación
- Pérdidas económicas. 
- Procesos administrativos, Penales
- Inoportunidad en el abastecimiento, compras no necesarias, precios y/o condiciones que no favorecen a Cenit, sobrecosto y reprocesos</t>
  </si>
  <si>
    <t>AB.060.6 Afectación a las aeronaves del esquema durante el desarrollo de la operación aérea 
Causas:
- Ataque a una aeronave durante la aproximación, aterrizaje o salida
Consecuencias: Fatalidades, heridos, daños en la aeronave, afectación a la continuidad de la operación, impacto a la reputación de la compañía, pérdidas económicas, consecuencias legales.</t>
  </si>
  <si>
    <t>AB.040.3 Deterioro y/o daño de materiales
Causas:
- Falta de un plan de preservación y su ejecución 
- Falta de Infraestructura adecuada para el almacenamiento y preservación de los materiales
- Obsolescencia tecnológica por actualización de la maestra de equipos
- Cambios de alcance generando sobrantes de materiales de proyectos, mantenimientos mayores y capitalizables
- Mala manipulación de cargas en el transporte, en el izaje o movimiento de materiales
- Embalaje inadecuado para el almacenamiento 
Consecuencias:
Pérdidas económicas, atrasos e ineficiencias en los negocios, sanciones por parte de entes de control</t>
  </si>
  <si>
    <t>AB.050.2 Iniciar relaciones comerciales con potenciales oferentes, proveedores o contratistas o aliados no alineados a las políticas de la organización
Causas:
- Incumplimiento de los procedimientos y mecanismos establecidos por la Compañía 
- Inconsistencias entre la información real del proveedor y la información recaudada o suministrada a Cenit
- Fallas de los proveedores identificadas en la evaluación de desempeño
Consecuencias: Afectación en la imagen reputacional por iniciar vínculos con proveedores que se encuentran en listas restrictivas, 
Sobrecostos y/o reprocesos e inoportunidad en la atención de las necesidades de aprovisionamiento</t>
  </si>
  <si>
    <t>CN.030.6 Error en la estimación de ingresos (sin alineación con las políticas, operacionales, contables y financieras)
Causas:
- Información volumétrica entregada por operaciones o descargada de SAP extemporánea
- Acceso y/o modificación no autorizada a datos y/o fórmulas de las hojas electrónicas utilizadas en el proceso
Consecuencias: 
- Registros contables erróneos y pérdida de la calidad y exactitud de la información contable.</t>
  </si>
  <si>
    <t>CN.030.7 Posibilidad de recibir dádivas o beneficios a nombre propio o de terceros en el proceso de vinculación y relacionamiento con clientes, en beneficio de un tercero.
Causas:
- Incumplimiento de los principios y valores éticos establecidos por Cenit.
- Deficiencias u omisiones en los criterios de evaluación del proceso de vinculación y contratación de clientes.
- Falta de segregación de funciones en las negociaciones y acuerdo con los clientes.
Consecuencias:
- Disminución de ingresos
- Afectación a la imagen y reputación de la compañía.
- Materialización de riesgos por daño antijurídico</t>
  </si>
  <si>
    <t>TI.041.1 Perdida de conocimiento o Know how de los procesos de la compañía y/o errores u omisiones en la ejecución de los procesos 
Causas:
- Desconocimiento de los activos de conocimiento vigentes 
- Publicación de activos de conocimiento no revisados o aprobados por las áreas del proceso
- Ausencia o desactualización de los activos de conocimiento documentados con relación a la operación actual de los procesos 
Consecuencias: 
- No estandarización de los procesos
- Posibles omisiones y/o errores por la ejecución de actividades desalineadas con los procesos/procedimientos vigentes
- Reprocesos en la operación</t>
  </si>
  <si>
    <t>PDN.030.3 Incumplimiento al plan de ingresos de la Compañía
Causas:
- Cambios en las condiciones del entorno económico 
- Fallas internas en la operación y en la gestión comercial
-Fallas en el reconocimiento del ingreso por:
a) Falta o fallas en la información fuente de solicitudes de facturación radicadas o información reportada por SINOPER/Synthesis para facturación de servicios prestados, o Registro errado de cantidades, tercero o servicio a facturar).
b) Diferencias de valor entre el registro contable y lo solicitado por las áreas.
Consecuencias: Incumplimiento de los objetivos y pérdida de valor y sostenibilidad de la Compañía</t>
  </si>
  <si>
    <t>GF.030.8 Incumplimiento a los requisitos legales de facturación establecidos en el Estatuto Tributario o procedimientos de la Compañía
Causas:
- La recepción/aceptación de facturas que no cumplan con dichos requisitos
Consecuencia:
Multas y/o sanciones, información fraudulenta, Inexactitud en las declaraciones tributarias e inconsistencia en las cifras reflejadas en los estados financieros</t>
  </si>
  <si>
    <t>GF.030.7 Registrar cuentas por pagar de proveedores de manera inoportuna, con errores o inconsistencias.
Causas:
- Errores en la parametrización y/o falla del sistema
- Información del proveedor incompleta o errada en el data maestra
- Documentos soportes como facturas y/o certificados, falsos o alterados 
- Registro de anticipos no autorizados.
- Incorrecto cálculo y/o registro de las estimaciones de costos.
- Legalizaciones de gastos inconsistentes y/o por fraude interno
- Proveedores ficticios
- Errores manuales en digitación de comprobantes
- Demoras de proveedores en el envío de la facturación
- Falta de segregación de funciones.
- La factura no se encuentra cargada en SAP para realizar la respectiva causación 
- Restricciones en el proceso de causación en SAP por temas presupuestales, entradas de mercancía, elemento PEP
Consecuencias: 
Reprocesos, Afectación económica y reputacional.</t>
  </si>
  <si>
    <t>GF.030.25 Inoportunidad y/o presentación de información exógena a entes de control incumpliendo la normatividad vigente
Causas:
* Errores en aplicación de la normatividad asociada al reporte de información exógena 
* Desconocimiento de los cambios normativos
* Errores en la planeación de los plazos establecidos para la presentación de información exógena o respuesta a requerimientos
Consecuencias:
* Sanciones para la Compañía por incumplimientos normativos</t>
  </si>
  <si>
    <t xml:space="preserve">GF.030.24 Inoportunidad y/o presentación de declaraciones tributarias incumpliendo la normatividad vigente
Causas:
* Manipulación indebida de la información a presentar en las declaraciones
* Errores en aplicación de la normatividad tributaria 
* Desconocimiento de los cambios normativos
* Errores en la parametrización de indicadores de impuestos en SAP
* Errores en la planeación de los plazos establecidos de presentación y pago
Consecuencias:
Sanciones y/o intereses por mora y afectación de la relaciones con las autoridades tributarias. </t>
  </si>
  <si>
    <t>GF.030.19 Inexactitud y/o errores en el reconocimiento de las inversiones patrimoniales.
Causas:
- Inoportunidad e inexactitud de la información enviada por las filiales.
- Omisión en la aplicación de los métodos de valoración de las inversiones en sociedades.
- Manipulación de las cifras reportadas por subordinadas.
- Cambios en la participación patrimonial de CENIT en las subordinadas que no se ha notificado o considerado.
- Inexactitud en la transcripción de los datos a las hojas de cálculos.
Consecuencias:
Generando afectación de la razonabilidad de los Estados Financieros individuales, toma decisiones equivocadas por parte de los usuarios de la información financiera y contable.</t>
  </si>
  <si>
    <t>GF.030.17 Registro incompleto o inexacto de las transacciones:
Causas:
- Realizar la captura de la TRM con errores o inconsistencias.
- Parametrización errada de las cuentas contables.
- Incorrecta clasificación de las cuentas y transacciones asociadas a los estados financieros.
- Cambios y modificación o eliminaciones al catalogo de cuentas sin autorización.
- Apertura de periodos sin autorización.
- Errores en la digitación o registro de comprobantes manuales.
- Realización de ajustes con errores o inconsistencias.
- Registros de transacciones incompletos o inexactos entre sistemas y/o módulos.
- Inadecuada asignación de roles y funciones (Segregación de funciones).
- Documentación incompleta sobre las transacciones que soportan la operación.
- Inoportunidad en el envío de la información por parte de los responsables.
- Realización de cálculos complejos por fuera del sistema SAP.
Consecuencias:
Generando afectación de la razonabilidad de los Estados Financieros individuales, toma decisiones equivocadas por parte de los usuarios de la información financiera y contable.</t>
  </si>
  <si>
    <t xml:space="preserve">GF.030.14 Valuación errada o incompleta de los cálculos y registro de Desmantelamiento o desincorporación de los activos.
Causas:
- Que la información a cargar y utilizar en el modelo difiera con las suministradas por las Fuentes (enviadas por las Filiales y operación de CENIT).
- Desconocimiento de la normatividad e incumplimiento en su aplicación.
- Falta de homogeneidad y consistencias en los precios utilizados.
- Parametrización incorrecta en la herramienta utilizada para el cálculo.
- Errores en el procesamiento de la herramienta para el Cálculo. (lógico y formulación).
- Falta de idoneidad del contratista para la realización de las actividades contratadas.
- Desactualización de los precios utilizados en la herramienta para el cálculo.
- Ingreso errado de la información a la herramienta.
- Acceso y/o modificación no autorizada a datos y/o fórmulas de la herramienta.
- Que las APU´s estén incompleta o mal definidas y sin el sustento correspondiente.
- Premisas utilizadas para el modelo sin soporte técnico.
- Que la información resultantes del estudio sea entregada a las Filiales y a CENIT con errores o inconsistencias.
Consecuencias:
Errores en el registro de la provisión contable asociada y en la información fuente para determinación de las tarifas de transporte. </t>
  </si>
  <si>
    <t>CN.040.2
Reconocimiento incorrecto de los ingresos ordinarios en los estados financieros, provenientes de contratos con clientes 
Causas
*Falta de identificación de nuevas obligaciones de desempeño o cambios en las obligaciones de desempeño ya analizadas en las tipologías de contrato
Consecuencias:
Generando subestimación o sobreestimación del ingreso de acuerdo a los lineamientos de la IFRS 15 y reprocesos en el reconocimiento del ingreso.</t>
  </si>
  <si>
    <t>CN.040.1:
Subestimar o sobrestimar el ingreso reconocido en el período, de los contratos de transporte de crudo por oleoducto de tipología Ship or Pay con periodo de compensación 
Causas:
*Deficiencias en el cálculo del valor máximo del ingreso diferido, de acuerdo a la capacidad contratada por los clientes, la tarifa que se encuentre vigente para el servicio de transporte acordado y el periodo de compensación
Consecuencias
Generando pérdida sobre la calidad y exactitud de la información contable, afectación de relaciones comerciales e imagen de la Compañía.</t>
  </si>
  <si>
    <t>HSE.030.4 Accidentes de trabajo en la población laboral.
Causas:
- Fallas en la Identificación y/o gestión de riesgos en personas, instalaciones y ambiente laboral.
-Implementación inoportuna de las recomendaciones resultado de los hallazgos, comportamientos e incidentes y/o lecciones por aprender
- Incumplimiento de las obligaciones contractuales, políticas y normas regulatorias de HS por parte de los contratistas.
- Desconocimiento e incumplimiento de las políticas y normas regulatorias de HS por parte de los empleados.
Consecuencias: Afectación física a las personas y al rendimiento laboral por lesiones, incapacidad y/o fatalidad</t>
  </si>
  <si>
    <t xml:space="preserve">AC.040.1 Cumplimiento extemporáneo o incumplimiento de la normatividad, legislación ambiental y actos administrativos por parte de la Organización.
Causas:
- Desconocimiento de la normatividad legal vigente y de los requisitos ambientales.
- Omisión por parte de los responsables del cumplimiento de requisitos.
Consecuencias:
Sanciones y multas, afectación de reputación y a las condiciones del entorno.
- Materialización de riesgos por daño antijurídico
</t>
  </si>
  <si>
    <t>SS.020.4 Cálculo de provisiones y estimados de procesos judiciales y arbitrales inexactos o con errores
Causas:
- Incumplimiento en la aplicación procedimiento para la estimación de provisiones judiciales
- Falta de integridad, confiabilidad y completitud de la información de los procesos judiciales
Consecuencias:
Afectación de la razonabilidad de los Estados Financieros y toma decisiones equivocadas por parte de los usuarios de la información financiera y contable.</t>
  </si>
  <si>
    <t>SS.030.4 Desconocimiento de las expectativas de los grupos de interés (GI) y falta de gestión de temas materiales (TM) de Cenit
Causas:
- No realizar consulta de expectativas de grupos de interés (GI) y temas materiales de cenit (TM)
- No divulgar las expectativas de los grupos de interés (GI) ni la matriz de materialidad a las áreas responsables de gestión
- Falta de definición de planes de gestión de Responsabilidad Corporativa que responda a las expectativas de los grupos de interés (GI)
Consecuencias: Pérdida de confianza y apoyo de los grupos de interés, afectación a la reputación de Cenit, pérdidas de oportunidades de negocios e inversionistas</t>
  </si>
  <si>
    <t>PDN.030.1 Incumplimiento de las metas estratégicas establecidas. 
Causas:
- Falta de seguimiento a los resultados financieros
- Error en la información suministrada a la Alta Dirección
- Entrega inoportuna de información 
-Acceso y/o modificación no autorizada a datos y/o fórmulas de las hojas electrónicas utilizadas en el proceso.
- Fallas de configuración del sistema
Consecuencias:
* Pérdidas económicas y/o pérdidas en la no generación de valor para la Compañía
* Distorsión en la información para el análisis de rentabilidad por sistema que podrá ser base de decisiones de gestión y estratégicas
* Desviación de las tarifas asociadas a alguno de los sistemas que pueden llegar a generar salida de los remitentes y utilizar otros sistemas de transportes alternativos</t>
  </si>
  <si>
    <t xml:space="preserve">SS.010.2 Constitución de los derechos inmobiliarios con errores de identificación catastral y/o jurídicos, 
Causas:
- Falta y/o errores en el estudio de títulos
- Mutación de los predios
- Mala identificación predial
- Desconocimiento de antecedentes de terceros
Consecuencias:
- Materialización de daños antijurídicos 
- Demandas, imposibilidad de uso de los derechos inmobiliarios para la operación de la Compañía, pérdidas económicas y sobrecostos
</t>
  </si>
  <si>
    <t xml:space="preserve">GESF.06 Posibilidad de Ofrecer dádivas en dinero o especie a terceros y/o representantes del estado para tener viabilidad de la operación en la zona.
Causas:
- Incumplimiento por parte del personal a los principios y valores establecidos por cenit
- Concentración de funciones en los que realizan las gestiones ante la comunidad y/o entes reguladores.
- Salida de recursos de la entidad no asociados a una factura y/o a un servicio prestado por el proceso de abastecimiento.
Consecuencias:
Afectación a la reputación e imagen de la compañía.
Multas y Sanciones por incumplimiento de la LEY FCPA por Cotizar en Bolsa de Estados Unidos. </t>
  </si>
  <si>
    <t xml:space="preserve">GESF.06 Posibilidad de Ofrecer dádivas en dinero o especie a terceros y/o representantes del estado para tener viabilidad de la operación en la zona.
Causas:
- Incumplimiento por parte del personal a los principios y valores establecidos por cenit
- Concentración de funciones en los que realizan las gestiones ante la comunidad y/o entes reguladores.
- Salida de recursos de la entidad no asociados a una factura y/o a un servicio prestado por el proceso de abastecimiento.
Consecuencias:
Afectación a la reputación e imagen de la compañía.
Multas y Sanciones por incumplimiento de la LEY FCPA por Cotizar en Bolsa de Estados Unidos. </t>
  </si>
  <si>
    <t xml:space="preserve">GESF.05 Posibilidad de Aceptar dádivas o beneficios por facilitar a terceros la Contaminación de operaciones marítimas y aéreas (narcóticos, explosivos, armas, trata de personas, etc.). 
Causas:
- Debilidades o fallas en las medidas de protección.
- Incumplimiento de los principios y valores por parte de empleados y/o contratistas.
Consecuencias: Afectación a la reputación y buen nombre de CENIT - Sanciones en temas de Lavado de Activo y Financiación del Terrorismo. </t>
  </si>
  <si>
    <t xml:space="preserve">GESF.02 Contaminación (narcóticos, explosivos y armas) de operaciones helicoportadas de transporte de carga o personal al servicio de CENIT.
Causas:
- Corrupción interna.
- Debilidades o fallas en las medidas de protección.
- Presencia de la operación en rutas de Narcotráfico.
Consecuencias: Afectación a la reputación y buen nombre de CENIT - Sanciones en temas de Lavado de Activo y Financiación del Terrorismo. </t>
  </si>
  <si>
    <t>ELC.ER.07 Posible ocurrencia de eventos de riesgos que pueden llegar a impactar el Cumplimiento de los objetivos y de las gestiones para su mitigación.
Causas:
1. No reportar información relevante en materia de riesgos y alertas tempranas a las instancias organizacionales adecuadas para la supervisión del sistema
2. Falta de seguimiento a los riesgos relevantes para Cenit
3. Desactualización de los riesgos vs los procesos de la organización
4. Falta de identificación de los diferentes riesgos que pueden llegar a impactar el Cumplimiento de los objetivos
Consecuencias:
- Materialización de riesgos que puedan llegar a afectar el cumplimiento de los objetivos
- Materialización de riesgos por daño antijurídico</t>
  </si>
  <si>
    <t>AH.01 Apoderamiento de hidrocarburos.
Causas:
•	Condiciones de entorno desfavorables (Falta de presencia estatal, necesidades básicas insatisfechas, desempleo, migración ilegal, narcotráfico etc.). (E)
•	Economías ilegales prevalentes en la zona y uso de hidrocarburos como insumo. (E)
•	Débil control territorial por parte de la FFPP. (E)
•	Condiciones geográficas y climáticas que facilitan el apoderamiento (E)
•	Comercialización y uso ilegal de refinados en las zonas de influencia (E)
•	Insumo como precursor para la producción de alcaloides. (E)
•	Debilidad institucional en la judicialización de los eventos (fiscalía y autoridades locales) (E)
•	Gestión inoportuna de las FFPP de las alertas de apoderamiento de hidrocarburos.
•	Perdida y/o uso indebido de guías, sellos y precintos (I)
•	Complicidad por parte de terceros o funcionarios de la entidad
Consecuencias: mayores costos de operación, afectación a la continuidad operativa, afectaciones ambientales por perdidas de contención, afectación al relacionamiento con comunidades e instituciones del orden local y departamental.</t>
  </si>
  <si>
    <t>GO.040.2 Inoportunidad y/o inexactitud en la liquidación y pagos de seguridad social y parafiscales.
Causas:
- Desconocimiento y/o falta de aplicación de la normatividad vigente
- Reporte y procesamiento de novedades incompleto, inexacto y/o fraudulento 
- Errores en la parametrización del aplicativo de nómina
- Documentos de afiliación y contratación incompletos
Consecuencias:
- Multas, demandas o procesos legales
- Materialización de riesgos por daño antijurídico</t>
  </si>
  <si>
    <t>GO.020.3 Posibilidad de recibir dádivas o beneficios a nombre propio o de terceros para la vinculación del talento humano en beneficio de un tercero. 
Causas:
- Deficiencias u omisiones en los criterios de evaluación del proceso de selección (competencias, experiencia y formación)
- Inconsistencias en la documentación de contratación
- Condiciones de compensación superiores a las establecidas para el cargo.
Consecuencias:
- Bajo desempeño del personal e incumplimiento de los objetivos de las áreas
- Afectación a la imagen y reputación de la compañía
- Materialización de riesgos por daño antijurídico</t>
  </si>
  <si>
    <t xml:space="preserve">GO.020.2 Vincular o mantener empleados reportado en listas restrictivas o hayan incurrido en actividades ilícitas relacionadas con LAFT.
Causas:
- Desconocimiento de los antecedentes de aspirantes y los colaboradores
- No llevar a cabo procesos de debida diligencia de verificación enlistas restrictivas
Consecuencias:
- Deterioro perdida de la imagen de la organización. 
- Ser objeto de contagio y de sanciones
- Materialización de riesgos por daño antijurídico
</t>
  </si>
  <si>
    <t>GO.010.1 Tener una estrategia de talento humano desalineada con la estrategia de la organización y las necesidades del negocio 
Causas:
- Ausencia y/o desconocimiento de la estrategia, lineamientos internos Corporativos y cambios de la Organización
- Falta de claridad de las funciones y habilidades requeridas para el desarrollo de la estrategia de negocio
- Ausencia y/o desconocimiento de las condiciones de compensación ofrecidas por el mercado 
Consecuencias:
Incumplimiento de los objetivos estratégicos y de la expectativa de retorno sobre la inversión en el Talento, sobrecostos laborales.</t>
  </si>
  <si>
    <t>AB.030.1.2 Liberar la hoja de entrada de servicios en SAP ERP, verificando que los valores indicados en el acta de recibo suscrita por el supervisor técnico y contratista, correspondan con lo valores registrados en el sistema y lo establecido en el contrato. Una vez se libera la hoja de entrada se notifica al contratista indicando los números generados por SAP para la radicación de la factura.
Nota: Dentro del concepto de servicios incluye Gastos reembolsables y bolsas de consumo.</t>
  </si>
  <si>
    <t>AB.030.2.1 Verificar el cumplimiento de las obligaciones contractuales pactadas, realizando seguimiento a los plazos de entrega, ejecución de las obras y/o cantidad y calidad de los bienes o servicios (según el caso). Cuando se identifiquen inconsistencias, desviaciones y/o alertas que se presenten durante la ejecución del contrato, se le reportan al contratista/proveedor para que se tomen las acciones correspondientes para asegurar el cierre, corrección y/o ajuste de las desviaciones.</t>
  </si>
  <si>
    <t>AB.020.1.4 El sistema SAP restringe automáticamente:
- Creación de contratos, convenios y acuerdos con proveedores, aliados y/o terceros, que no se encuentren activos en la data maestra
- Liberación de SOLPED que no cuente con un presupuesto disponible
- Liberación de SOLPED, contratos, convenios y acuerdos sin los niveles de autorización definidos en el MAD.
- Creación de pedidos que no cuenta con la información de todos los campos obligatorios definidos (cuenta de libro mayor GL, producto/descripción, centro de costo, cantidad)
- Creación de contratos, si no existe una Solped liberada con los recursos disponibles
- Recibo de servicios (Hoja de entrada) por valores superiores al establecido en el pedido/orden de servicio</t>
  </si>
  <si>
    <t>AB.030.2.2 Verificar el cumplimiento de los requisitos mínimos establecidos para dar inicio al contrato de bienes y/o servicios acorde con lo establecidos en el contrato u orden de compra (cuándo aplique), esta actividad es realizada con el apoyo del Supervisor Técnico y las áreas usuarias cuando sea procedente. En caso de inconsistencias en la información no se da inicio al contrato.</t>
  </si>
  <si>
    <t>AB.030.6.1 Verificar que el cobro de tasas, impuestos y contribuciones especiales a los contratos de obra y/o mantenimiento objeto de aplicación se realicen acorde con lo establecido en la normatividad, realizando seguimiento a las hojas de entrada de servicios y pago realizado.</t>
  </si>
  <si>
    <t>AB.020.1.1 Verificar previo a la asignación del mecanismo de elección que los oferentes seleccionados cumplen con los requisitos financieros, técnicos y reputacionales</t>
  </si>
  <si>
    <t>AB.020.1.1 Verificar previo a la asignación del mecanismo de elección que los oferentes seleccionados cumplen con los requisitos financieros, técnicos y reputacionales, incluyendo el análisis en listas restrictivas para la ejecución del contrato, con el fin de garantizar la asignación del contrato a los oferentes más idóneos. 
En caso de encontrar coincidencias en las listas restrictivas, inhabilidades e incompatibilidades debe notificarse al área de Cumplimiento y al área Legal de Abastecimiento para el análisis del caso, según corresponda respectivamente</t>
  </si>
  <si>
    <t>AB.020.1.2 Verificar la información incluida en el Formato de Registro de Oferentes, Proveedores y Contratistas de Cenit.</t>
  </si>
  <si>
    <t>AB.020.1.2 Verificar que la información incluida en el Formato de Registro de Oferentes, Proveedores y Contratistas de Cenit, este de acuerdo con lo indicado en el Procedimiento de Datos Maestros vigente y documentos soportes suministrados por el proveedor. En señal de aprobación el formato es aprobado por el empleado autorizado de la vicepresidencia de abastecimiento</t>
  </si>
  <si>
    <t>AB.020.1.3 Revisar que la estrategia de liberación para Solped, contratos, acuerdos y/o convenios parametrizada en SAP</t>
  </si>
  <si>
    <t>AB.020.1.5 Revisar y aprobar la estrategia de contratación, validando que los criterios definidos en el formato de alcance y estrategia estén acorde con los diferentes insumos de la categoría en la que se enmarque el bien y/o servicio que se quiera contratar.
Para mecanismos de elección de contrataciones ágiles y/o por emergencias, validar la alineación entre el formato de alcance y estrategia o la solicitud de servicio o compra por emergencia con la recomendación de asignación del mecanismo de elección. Estas aprobaciones se dan a través de la aceptación de la oferta mercantil o la suscripción de la orden de compra o servicios por emergencia, respectivamente.</t>
  </si>
  <si>
    <t xml:space="preserve">AB.020.1.6 Revisar y aprobar el contrato, orden de compra, orden de servicio, aceptación de oferta mercantil </t>
  </si>
  <si>
    <t>AB.020.1.6 Revisar y aprobar el contrato, orden de compra, orden de servicio, aceptación de oferta mercantil con la firma del mismo y se libera en SAP, previa validación de la completitud, actualización, suficiencia de la información registrada en el documento (objeto, fecha, valor, moneda, proveedor) su consistencia con el oferente adjudicado y con la información del respectivo mecanismo de elección, así como el cumplimiento de los requisitos y documentación mínima establecidos por la Compañía.</t>
  </si>
  <si>
    <t>AB.020.2.2 Revisar en SAP que la SOLPED se encuentre liberada según los niveles de autorización definidos en el MAD.</t>
  </si>
  <si>
    <t>AB.060.1.3 Verificar el cumplimiento de la prestación del servicios</t>
  </si>
  <si>
    <t>AB.060.2.1 Revisar que las facturas de servicios públicos sean recibidas a tiempo</t>
  </si>
  <si>
    <t>AB.060.2.2 Revisar y confirmar las obligaciones de servicios públicos responsabilidad de las área usuarias y la asignación del presupuesto requerido, verificando la información del listado de obligaciones de servicios públicos. 
En caso de identificar obligaciones no contempladas o que hayan cesado o que se requiera algún ajuste, debe ser confirmado por correo electrónico al área de servicios administrativos para actualizar el listado de obligaciones.</t>
  </si>
  <si>
    <t>AB.060.2.4 Revisar y aprobar la inclusión de una cuenta de servicios públicos en el listado de obligaciones, verificando que el formato de solicitud de registro para cuenta de servicios públicos identifique plenamente la locación y este firmado por el gerente del área usuaria, en caso de identificar alguna inconsistencia no se aprobara la inclusión de la cuenta de servicios públicos para gestión de pagos</t>
  </si>
  <si>
    <t>AB.060.7.2 Realizar inspección a las condiciones de seguridad física en las zonas de aterrizaje, revisando previo por parte de la fuerza pública que no haya AEI (Artefactos Explosivos Improvisados) en la zona a emplear, así mismo el dispositivo de seguridad en tierra. En caso de incumplimiento y/o detectar situaciones de riesgos se genera la alerta y se establecen las acciones correctivas a que haya lugar.</t>
  </si>
  <si>
    <t>AB.070.5.2 Revisar y aprobar el desembolso de los recursos</t>
  </si>
  <si>
    <t xml:space="preserve">AB.070.5.2 Revisar y aprobar el desembolso de los recursos, verificando que los valores correspondan a lo aprobado en el plan de inversión o gasto y objetando aquellos que no resulten procedentes según el tipo de convenio y/o acuerdo. 
Una vez se libera la hoja de entrada se notifica al aliado indicando los números generados por SAP para la radicación de factura cuando aplique. </t>
  </si>
  <si>
    <t>AB.070.5.3 Verificar que los recursos aportados se ejecuten de conformidad con lo establecido en el convenio/acuerdo y/o plan de gasto e inversión, realizando seguimiento a las líneas de inversión y validando que los soportes cumplan con los requisitos legales, procedimentales y anexos según lo acordados.
Cuando se identifiquen inconsistencias, desviaciones y/o alertas durante la ejecución del acuerdo/convenio se reporta al aliado, al área interviniente y al comité de convenios para que se tomen las acciones correspondientes para el cierre de las mismas</t>
  </si>
  <si>
    <t>AB.070.5.4 Revisar y aprobar modificaciones y/o redistribución de líneas de inversión a los convenios y/o acuerdos verificando que los ajustes que soportan la modificación se encuentren alineados con las facultades pactadas en el Convenio y/o Acuerdo, Los cambios aprobados deben consignarse o en las Actas de Comité de Coordinación y/o mediante los documentos modificatorios que apliquen.</t>
  </si>
  <si>
    <t xml:space="preserve"> AB.040.1.1 El sistema SAP automáticamente restringe las entradas y salidas de inventarios a máximo la cantidad los montos autorizada en el documento</t>
  </si>
  <si>
    <t xml:space="preserve">AB.040.1.1 El sistema SAP automáticamente:
a. SAP no permite efectuar entradas de materiales por cantidades superiores a las pactadas en cada posición de la orden de compra (aunque si inferiores para el caso de entregas parciales). Para los materiales que requieran porcentaje de tolerancia, este será máximo el establecido en el contrato u orden de compra. 
b. SAP no permite efectuar una entrada de materiales si no se cuenta con una orden de compras liberada.
c. El sistema no permite una salida de materiales si no existe una orden de mantenimiento y/o reserva liberada. 
d. SAP no permite efectuar salida de materiales por cantidades superiores a las pactadas en cada posición de las ordenes de mantenimiento y/o reservas. </t>
  </si>
  <si>
    <t>AB.040.1.3. Revisar y aprobar el documento "Formato solicitud registro de Sobrantes de proyectos" verificando que no existan diferencias entre las cantidades y los valores incluidos y lo cargado en SAP.
En caso de encontrar diferencias se solicita la corrección y ajuste correspondiente</t>
  </si>
  <si>
    <t>AB.040.1.4 Realizar la toma física anual de inventario</t>
  </si>
  <si>
    <t>AB.040.1.4 Realizar la toma física anual de inventario al 100% de los materiales encontrados en bodegas y/o patios de almacenamiento, comparando el resultado del conteo con los saldos reportados en SAP. 
En caso de presentarse diferencias entre el conteo físico y lo registrado en SAP, se realiza una conciliación con el operador de bodegas y se generan los ajustes en caso de ser requeridos, de acuerdo con el procedimiento de control de existencia</t>
  </si>
  <si>
    <t>AB.040.1.6 Verificar, de acuerdo con la justificación técnica del material no operativo emitida por el área usuaria o un tercero, los materiales deteriorados y/o vencidos y/o baja-nula rotación para solicitar la respectiva disposición física y registro contable en SAP, teniendo en cuenta la justificación técnica del material no operativo emitida por el área usuaria o un tercero.</t>
  </si>
  <si>
    <t xml:space="preserve">AB.010.1.2 Verificar que la parametrización de datos maestros (niveles mínimos y máximos de inventario) en el sistema de información SAP corresponde a los niveles óptimos </t>
  </si>
  <si>
    <t>AB.040.3.1 Aprobar y monitorear el plan de preservación acordado con el contratista designado, verificando que incluya las acciones mínimas que se deben tomar para garantizar las condiciones de conservación de materiales. En caso de incumplimiento o desviaciones al plan de preservación, se definen acciones correctivas con el contratista designado.</t>
  </si>
  <si>
    <t>AB.040.4.1. Revisar y aprobar las ordenes de venta y/o acuerdos, para la gestión de disposición de los bienes no requeridos para la operación (activos, materiales excedentes y/o deteriorados, residuos industriales) autorizados según el MAD verificando que el valor de la venta y/o acuerdo maximice el valor de los bienes gestionados a su cargo en pro de lograr ingresos a la compañía y minimizar costos de disposición, impuestos y preservación para Cenit (en caso de subasta o acuerdo comercial) o al precio de transferencia (en caso de venta a alguna compañía del grupo empresarial).</t>
  </si>
  <si>
    <t>AB.040.4.3 Verificar la existencia de la documentación requerida al operador logístico para movilizar cargas de CENIT</t>
  </si>
  <si>
    <t xml:space="preserve">AB.040.4.3 Asegurar que el operador de transporte certifique que los vehículos utilizados para el movimiento de bienes propiedad de Cenit no presentan contaminación de carga, exonerando a Cenit de cualquier responsabilidad.
</t>
  </si>
  <si>
    <t>AB.010.2.2 Revisar el cumplimiento al Plan táctico, a través de reuniones con cada una de las áreas usuarias</t>
  </si>
  <si>
    <t>AB.010.2.2 Revisar el cumplimiento al Plan táctico, con cada una de las áreas usuarias con el fin de analizar e identificar retrasos y plantear planes de acción; en los casos requeridos establecer reforecast o cancelaciones de la líneas.</t>
  </si>
  <si>
    <t>AB.010.2.4 Revisar el listado de las Solped de materiales y servicios cuya fecha de creación sea superior a 90 días</t>
  </si>
  <si>
    <t>AB.010.2.5 Revisar y aprobar las estrategias de Abastecimiento por categorías y sus modificaciones</t>
  </si>
  <si>
    <t xml:space="preserve">AB.050.1.1 Verificar que los procesos de abastecimiento cuenten con pluralidad de oferentes, en los casos donde se identifique que no hay pluralidad, se da inicio a por lo menos una de las siguientes actividades: consultas en bases de datos, ruedas de negocios, reuniones técnicas con oferentes, visitas, consultas en plataformas de las empresas del Grupo Empresarial o de un tercero autorizado y convocatorias públicas.
</t>
  </si>
  <si>
    <t>AB.070.1.1 Revisar, aprobar y realizar seguimiento al Plan Anual de Convenios y/o acuerdos, verificando que se encuentre alineado al plan financiero plurianual y al portafolio de inversiones (cuando este exista), con el fin de garantizar la satisfacción oportuna de los compromisos adquiridos por Cenit con terceros. 
En caso de que lleguen convenios y/o acuerdos no planeados, estos deben ser aprobados por la vicepresidencia del área usuaria y el plan se someterá a control de cambios a través del Comité de convenios y acuerdos.</t>
  </si>
  <si>
    <t xml:space="preserve">CN.030.4.3 Validar las modificaciones a los contratos registradas en el sistema SAP </t>
  </si>
  <si>
    <t>CN.030.4.3 Validar que las modificaciones realizadas y registradas en el sistema SAP, sean consistentes con la información consignada en los contratos y correspondan con los cambios requeridos. En caso de encontrar diferencias o inconsistencias se solicita el ajuste respectivo.
Como soporte de la validación, el Gerente Comercial firma el formato de modificaciones y/o inclusiones a los contratos en SAP. 
Para los contratos con filiales los firma el Desarrollador Integral de Negocios de filiales.</t>
  </si>
  <si>
    <t>TI.030.2.15 Monitorear para ENRUTA y SAP PO la ejecución de tareas programadas según lo definido. En el caso de que falle alguna actividad programada, se genera una notificación al área Digital con el diagnóstico y las acciones para su corrección, si aplica.</t>
  </si>
  <si>
    <t>TI.040.1.1 Revisar el reporte de métricas enviado por el tercero que administra el SOC (Security Operation Center) donde se analizan los siguientes asuntos:
a. Gestión de tickets: si más del 50% de los tiquetes no han sido resueltos, 
b. Análisis de los incidentes presentados (cuando aplique)
c. Estado del 100% de las fuentes de alertas integradas al SOC
d. Variaciones en tendencias sin una justificación.
En caso de identificar situaciones que superen el umbral y/o su análisis no es suficiente, se deben tomar las acciones para remediación/gestión con el SOC.</t>
  </si>
  <si>
    <t>CN.040.3.3 Asegurar que los estimados de ingresos reportados por las áreas solicitantes, queden adecuadamente registrados en SAP SD</t>
  </si>
  <si>
    <t xml:space="preserve">CN.040.3.3 Asegurar que los estimados de ingresos reportados por las áreas solicitantes, queden adecuadamente registrados en SAP SD. Una vez hecho el registro se informa a las áreas quienes responden sólo en caso de encontrar diferencias en los registros realizados. </t>
  </si>
  <si>
    <t>PDN.030.3.1 Monitorear el cumplimiento del plan de ingresos de la Compañía, comparando el presupuesto de ingresos con el real por servicios y sistemas (poliductos u oleoductos), identificando las desviaciones y las casusas de las mismas, con el fin de realizar los ajustes requeridos. Los resultados del seguimiento (desviaciones y las causas) son consolidados y entregados a las áreas involucradas (planeación financiera, operaciones y comercial) para la definición de planes de acción cuando aplique</t>
  </si>
  <si>
    <t>GF.030.8.2 Revisar en la recepción y aceptación de facturas físicas a través del proceso de verify que cumplan con los requisitos mínimos legales y contractuales previa validación de central de cuentas para Cenit.
Las facturas que no cumplen con los requisitos no se radican y son devueltas al proveedor.</t>
  </si>
  <si>
    <t>GF.20.2.6 El sistema SAP valida automáticamente para poder realizar la propuesta de pago, que el documento de pago esté contabilizado y liberado por el administrador del contrato. De lo contrario no permite que se realice la propuesta de pago.</t>
  </si>
  <si>
    <t xml:space="preserve">GF.030.6.2 Analizar las variaciones de la depreciación y amortización (DD&amp;A), incluyendo la depreciación de deterioro de activos, de acuerdo con el soporte de variaciones enviado por el outsourcing contable de activos fijos al Profesional Operaciones Financieras el cual es tomado del sistema SAP. Todas las variaciones son indagadas, justificadas y de ser requerido se realizan los ajustes correspondientes.
Posteriormente, el Coordinador Contable deja un visto bueno en señal de aprobación.
</t>
  </si>
  <si>
    <t>GF.30.6.4 Revisar previo al registro contable, a través de una muestra determinada con Formato de Selección de Muestra Aleatoria, el cálculo de la depreciación de los activos con ajustes de vida útil, la cual es suministrada previamente por la Coordinación de Activos Fijos</t>
  </si>
  <si>
    <t>GF.030.4.3 Verificar los montos a liquidar de todos los elementos PEP y Mantenimientos mayores para capitalización (activo) y gastos.</t>
  </si>
  <si>
    <t>GF.030.4.3 Verificar que los montos a liquidar mensualmente de todos los elementos PEP y Mantenimientos mayores para capitalización (activo) y gastos se encuentra de acuerdo con lo requerido por las Áreas responsables, mediante la validación de la norma de liquidación SAP frente al formato de capitalización en Excel enviado por los capitalizadores y aprobado por el Líder de Proyecto.
En caso de encontrar desviaciones o diferencias se reportan por correo electrónico al líder del proyecto.</t>
  </si>
  <si>
    <t>GF.030.5.2 Verificar la razonabilidad de las cuentas de activos en construcción mediante la ejecución de una reunión trimestral en donde se revisen todos los proyectos que no han tenido movimiento en los últimos 3 meses y cualquier otro tema relevante que requiera atención para asegurar la capitalización oportuna de los proyectos.</t>
  </si>
  <si>
    <t>GF.030.5.4 Verificar que los mantenimientos mayores estén adecuadamente asociados al Activo Fijo de acuerdo con la información reportada por el Profesional de Activos Fijos Tercerizado. En señal de revisión se envía correo electrónico al Profesional de Activo Fijos tercerizado autorizando la creación de los datos maestros de los activos.</t>
  </si>
  <si>
    <t>GF.030.4.6 Revisar el informe trienal entregado por el tercero de la toma física de activos fijos.</t>
  </si>
  <si>
    <t>GF.030.1.1 El sistema SAP automáticamente restringe en el módulo que:
1. Solamente se aplique depósitos a terceros previamente creados. 
2. No permite que un recaudo de las cuentas por cobrar pueda ser aplicado más de una vez.</t>
  </si>
  <si>
    <t>GF.030.1.2 Revisar y aprobar el reporte mensual de cartera por edades.</t>
  </si>
  <si>
    <t>GF.030.1.2 Revisar y aprobar el reporte mensual de cartera por edades, validando el saldo de cartera a cierre, antigüedad de las partidas, índice de cartera, seguimiento a pagos pendientes por compensar, con la finalidad de asegurar la adecuada gestión de cartera.</t>
  </si>
  <si>
    <t xml:space="preserve">GF.030.26.1: Analizar las decisiones fiscales en la elaboración de la declaración de renta y validar si estas pueden ser cuestionadas por la autoridad tributaria en cada vigencia fiscal, mediante la revisión de cada una de las cuentas contables a 10 dígitos (ingresos, costos, gastos) que tengan impacto en la declaración de renta y determinación de la posibilidad de constituir una posición (incierta o no). Como resultado del análisis se documenta el memorando de posiciones inciertas en donde se establece el soporte jurídico y tributario que soporta la decisión tomada por la compañía.
En señal de aprobación el Jefe tributario firma el documento.
</t>
  </si>
  <si>
    <t xml:space="preserve">GF.030.26.2: Validar la razonabilidad del impuesto diferido tomando de base los siguientes anexos: cálculo del impuesto diferido del año anterior, cálculo del impuesto diferido del año en revisión y cálculo de la provisión de renta del año objeto de revisión, con el fin de asegurar que los valores registrados corresponden al impuesto diferido del año corriente o evidenciar inconsistencias en el cálculo.
Lo anterior de acuerdo con la hoja de trabajo entregada por el Outsourcing y validada por el Especialista / Profesional del área Tributaria. En señal de aprobación el Jefe Tributario envía correo electrónico al outsourcing
En caso de identificar diferencias, se envía notificación al outsourcing para su justificación. En caso de requerirse ajustes al cálculo de impuesto diferido del año se comunicará al área contable para su respectivo registro.
</t>
  </si>
  <si>
    <t>GF.030.22.2 Aprobar los estados financieros y sus notas por las instancias correspondientes</t>
  </si>
  <si>
    <t>GF.030.18.4 Asegurar que los estimados de ingresos reportados por área comercial y facturación, queden adecuadamente registrados en SAP FI.</t>
  </si>
  <si>
    <t xml:space="preserve">GF.030.18.4 Asegurar que los estimados de ingresos reportados por área comercial y facturación, queden adecuadamente registrados en SAP FI. Una vez hecho el registro se informa a las áreas solicitantes quienes en caso de encontrar diferencias en los registros realizados solicitan la respectiva corrección.
</t>
  </si>
  <si>
    <t xml:space="preserve">GF.030.18.5 Verificar que las obligaciones pendientes relacionadas con activos inmobiliarios (servidumbres y compraventas) al cierre del proyecto, estén debidamente soportadas y sobre las mismas se solicite al área contable la constitución y actualización de las respectivas provisiones de conformidad con las políticas contables y financieras de la compañía. Los usos de las provisiones deben ser informadas, una vez ocurran, al área contable para el correspondiente registro.
</t>
  </si>
  <si>
    <t>GF.030.18.8 Revisar y evaluar las hipótesis actuariales base para la actualización de las reservas, mediante un taller donde los profesionales asignados Gerencia Operaciones Financieras y la Gerencia de Compensación y Beneficios exponen los diferentes aspectos relevantes identificados previo a que CENIT le entregue las novedades de beneficiarios al actuario.
A través de este taller CENIT confirma que está de acuerdo con las hipótesis actuariales.</t>
  </si>
  <si>
    <t>GF.30.17.2 Restricciones automáticas de SAP en el módulo FI.</t>
  </si>
  <si>
    <t>GF.30.17.2 El sistema SAP automáticamente restringe en el módulo FI que:
1. No se realice creación de cuentas contables con un mismo número y sin la totalidad de campos obligatorios (Número de cuenta, denominación, plan de cuentas operativo y alternativo, sociedad, etc.)
2. Contabilización en una cuenta bloqueada.
3. Realizar registros contables en periodos cerrados y periodos que no han sido aún abiertos.
4. Realizar registros contables sin clase de documento, moneda de origen y TRM actualizada.
5. Eliminar cuentas que se encuentren en movimiento o con saldo contable.</t>
  </si>
  <si>
    <t>GF.30.15.3 Verificar que las modificaciones realizadas al maestro de cuentas corresponden a las autorizadas, mediante la revisión de los logs generados de SAP de las modificaciones realizadas con los soportes del cambio solicitado.</t>
  </si>
  <si>
    <t>GF.30.17.5 Asegurar que los ajustes posteriores a los cierres contables, debido a errores o ajustes posteriores, sean revisados, documentados adecuadamente, y autorizados por parte del Gerente de Operaciones Financieras.
Pasaría cada mes o solo si hay ajustes?</t>
  </si>
  <si>
    <t xml:space="preserve">GF.030.16.1 Validar las actividades definidas para el cierre de estados financieros.
</t>
  </si>
  <si>
    <t xml:space="preserve">GF.030.16.1 Validar que las actividades definidas para el cierre de estados financieros se cumplan en su totalidad incluyendo las fechas limites establecidas por Casa Matriz, mediante la verificación de las actividades presentadas en el calendario de cierre contable , el cual es divulgado a los involucrados.
En caso de incumplimiento de alguna de las actividades se contacta al responsable para validar las causas que le impide o su gestión oportuna.
</t>
  </si>
  <si>
    <t>GF.030.15.2 Revisar el correcto reconocimiento y valoración de los instrumentos financieros en los EEFF.</t>
  </si>
  <si>
    <t>GF.030.15.2 Revisar el correcto reconocimiento y valoración de los instrumentos financieros en los EEFF, mediante las variables revisadas en el memorando de análisis al cierre del año, de acuerdo a la normatividad de IFRS 9.
En caso de requerirlo, se identificará los planes de acción, fecha y responsable para su posterior seguimiento.</t>
  </si>
  <si>
    <t>GF.030.15.3 El sistema SAP restringe automáticamente la creación o modificación de un contrato, hasta que se diligencie el formulario que permite verificar la existencia de un arrendamiento para dar cumplimiento a la IFRS 16.</t>
  </si>
  <si>
    <t>GF.030.15.6 Validación del registro en SAP de derecho de USO.</t>
  </si>
  <si>
    <t>GF.030.15.6 Validar que el valor registrado en SAP corresponda al cálculo de derecho de uso, revisando a través de la información de SAP que las amortizaciones y gastos estén debidamente registradas.</t>
  </si>
  <si>
    <t>GF.030.14.5 Validar y aprobar la razonabilidad del cálculo de provisión realizado por la coordinación de activos fijos, revisando que los inputs recibidos por las áreas involucradas fueron los incluidos en el modelo (uso de la tasa de descuento real en pesos aplicables, costos de abandono y las vidas útiles). En caso de encontrar observaciones se solicita revisar y ajustar en los casos que aplique.</t>
  </si>
  <si>
    <t>GF.030.14.6 Revisar y aprobar la razonabilidad del cálculo de provisión de costos de abandono antes de su registro.</t>
  </si>
  <si>
    <t>GF.030.14.6 Revisar y aprobar la razonabilidad del cálculo de provisión de costos de abandono antes de su registro, de acuerdo con la presentación que realiza la Gerencia de Operaciones Financieras y la Gerencia de ingeniería donde explican las variables utilizadas en el cálculo realizado y las variaciones de la provisión. En caso de encontrar observaciones se solicita revisar y ajustar en los casos requeridos.</t>
  </si>
  <si>
    <t>GF.030.14.7 Revisar y aprobar el registro contable de la provisión de abandono en los estados financieros, reportado por el Jefe de Contabilidad en el que se valida el Comprobante Contable con el soporte del Memorando de cálculo.</t>
  </si>
  <si>
    <t>GF.030.12.2 Revisar y aprobar el registro contable de deterioro en los estados financieros reportado por el Jefe de Contabilidad en el que se valida el Comprobante Contable con el soporte del Memorando de cálculo del deterioro.</t>
  </si>
  <si>
    <t>GF.030.11.1 Revisar y aprobar la definición de UGE´s y evaluación de indicios de deterioro de acuerdo con lo establecido en la NIC 36.</t>
  </si>
  <si>
    <t>GF.030.10.4 Verificar que los inputs entregados por las diferentes áreas responsables (tasa de descuento, impuesto de renta, tasa de cambio, vidas útiles, tarifas, costos, inversiones, volúmenes, valor de la propiedad planta y equipo (incluyendo ARO y depreciación del ARO) corresponden a la información actualizada y que estén correctamente ingresados a la herramienta de cálculo, comparando la información entregada en las plantillas estandarizadas frente a la información registrada en el modelo. 
Se revisa la correcta interpretación de la metodología que exige NIC 36 para la determinación del importe recuperable sea por valor de uso o valor razonable y que la herramienta de cálculo sea consistente con ello. 
Como resultado de la revisión se registra un memorando que corrobore la revisión y la validación de la herramienta de cálculo para la producción de resultados y determinación del importe recuperable, elaborado por el equipo de la Jefatura de Portafolio designado para las valoraciones financieras, revisado y firmado por el Jefe de Portafolio.
En caso de que se requiera ajustes al modelo financiero por lineamientos de casa matriz o cambios en la metodología aplicable, se revisan los cambios o inputs que se requieran a través de un reprocesamiento del control.</t>
  </si>
  <si>
    <t xml:space="preserve">GF.020.2.1 Verificar:
- Que la apertura o cierre de cuentas en bancos, patrimonios autónomos y fondos de inversión colectiva, en pesos o en dólares, tengan las aprobaciones de la Vicepresidencia de Finanzas, Estrategia y Nuevos Negocios.
- Que Datos Maestros hagas las aperturas y cancelación de cuentas en SAP 
</t>
  </si>
  <si>
    <t xml:space="preserve">GF.020.1.1 Revisar y aprobar los cambios en las políticas y lineamientos de inversión de acuerdo con las necesidades de la organización y divulgar los lineamientos para el manejo de excedentes de liquidez en Cenit. La propuesta de cambios o modificaciones es revisada, aprobada de acuerdo con lo establecido en el Manual de Autorización y Delegación (MAD). </t>
  </si>
  <si>
    <t>GF.011.1.1. Revisar y aprobar el análisis del consultor experto quien evalúa la calidad y la completitud de la información que le fue entregada por CENIT emitiendo un concepto donde certifica que el material proporcionado al bróker de seguros es suficiente para obtener condiciones de cobertura optimas para los riesgos asegurables del programa de seguros corporativo.</t>
  </si>
  <si>
    <t>CN.040.2.1 Asegurar que los ingresos facturados se reconozcan contablemente cuando se cumplan las obligaciones de desempeño, de acuerdo con lo establecido en la norma IFRS15, con la ejecución de las siguientes actividades:
(a) Asegurar que el reconocimiento de los ingresos facturados estén asociados a un acuerdo comercial (contratos, otros acuerdos) y a una línea de servicio existente, garantizando que contiene la totalidad de los ingresos del periodo a analizar, tomando como insumo los reportes de ventas y la conciliación de ingresos de SAP, módulos SD vs. FI. 
La conciliación de los ingresos se remite al área Comercial para asociar el acuerdo comercial correspondiente, en los casos en que la facturación registrada desde SAP no esté asociada a un acuerdo comercial (contrato, otros acuerdos).
(b) Diligenciar el formato establecido para el análisis de los servicios provenientes de contratos con clientes - IFRS 15, cada vez que se identifique una nueva línea de servicio o tipología (contratos, otros acuerdos). Estos formatos se anexarán a la conciliación anual mencionada en el numeral 1.</t>
  </si>
  <si>
    <t>CN.040.1.1 Verificar y aprobar la conciliación realizada entre las áreas de Comercial y Finanzas, de la diferencia entre el ingreso diferido que se ha reconocido a los clientes por concepto de contratos ship or pay con período de compensación y el valor máximo de este ingreso de acuerdo a la capacidad contratada por los clientes, la duración del periodo de compensación y las tarifas que estén vigentes en el momento del análisis. Para aquellos casos en que el valor reconocido a los clientes exceda al monto máximo, se aprueban las solicitudes de Notas Débito para ajustar el ingreso por parte de Comercial y Finanzas.
Nota: este control debe operar mínimo una vez al año o cuando se generen cierre de EEFF en periodos intermedios.</t>
  </si>
  <si>
    <t>GA.030.2.2 Monitorear la ejecución del Plan de Desincorporación revisando las actividades del plan vs la ejecución; incluyendo las actividades para dar de baja el activo. En caso de presentarse desviaciones que generen cambios de la estrategia, planes de acción y/o reprogramación, deben ser aprobados por la Dirección de Operaciones.</t>
  </si>
  <si>
    <t>GA.020.2.1 Revisar que las transferencias de inventarios hacia el área solicitante, que esté disponible para su libre disposición, mediante el formato de solicitud de transferencia de materiales que lleva la firma del solicitante y emisor del material y como aprobador el gerente custodio del material.</t>
  </si>
  <si>
    <t>HSE.030.1.3 Realizar seguimiento al cumplimiento del plan de gestión de riesgos en HSE establecido anualmente y en el que se incluyen las actividades y programas a desarrollar, por ejemplo:
- Programas de prevención.
- Capacitación y formación en competencias en HSE.
- Inspecciones para identificación de desviaciones o alarmas.
- Gestión del elemento compromiso con la vida (activos de conocimiento y cumplimiento a normatividad legal vigente)
- Promoción de cultura HSE.
Este revisión se realiza a través de reuniones de seguimiento de la Gerencia con cada uno de los líderes de las actividades e indicadores de cumplimiento (avance). En caso de evidenciarse desviaciones frente al plan se definen acciones para su tratamiento.</t>
  </si>
  <si>
    <t>AC.040.1.1 Monitorear los cambios en la normatividad ambiental</t>
  </si>
  <si>
    <t xml:space="preserve">AC.040.1.1 Verificar los cambios en la normatividad ambiental e identificar los requisitos aplicables a la compañía y actividades contratadas por la entidad, a través de la evaluación realizada con el área legal de CENIT.
Con base en esta información se actualiza la matriz de requisitos legales y se realiza seguimiento para asegurar la implementación de estos requisitos legales aplicables a la compañía y de los servicios contratados.
</t>
  </si>
  <si>
    <t>AC.040.1.2 Asegurar el cumplimiento de los requerimientos legales ambientales a través de: 
1. Análisis y verificación de requerimientos ambientales con respuesta a las mismas en modo, tiempo/fecha y lugar.
2. Seguimiento a la implementación de los planes de acción que surgen como resultado de los requerimientos.
3. Gestión de alertas que deben ser escaladas al área responsable para su gestión.
4. Inspecciones de campo aleatorias en la operación y en la ejecución de intervenciones para verificar que se de cumplimiento a las obligaciones ambientales. En caso de identificar desviaciones o incumplimientos, los responsables definen planes de acción correctivos que son monitoreados garantizando el cumplimiento.</t>
  </si>
  <si>
    <t>AC.040.2.1 Viabilidad ambiental en los proyectos y obras de mantenimiento</t>
  </si>
  <si>
    <t xml:space="preserve">ELC.EC.01.3 Verificar los resultados obtenidos en la declaración anual por parte de empleados y miembros de Junta Directiva de que conocen y cumplen con los lineamientos de ética, con el fin de determinar posibles situaciones de alerta.
- Para los empleados esto se efectúa a través del diligenciamiento del Compromiso con la Integridad.
- Para los miembros de Junta Directiva es a través de la declaración a través del formato "Compromiso con la Integridad miembros de Junta Directiva". 
Las manifestaciones de los empleados y miembros de Junta Directiva, son conservadas en el SharePoint de la Gerencia de Cumplimiento. </t>
  </si>
  <si>
    <t>AC.040.3.1 Verificar que las obligaciones ambientales derivadas de la inversión del 1%, compensación ambiental, estén debidamente soportadas y sobre las mismas se solicite al área contable la constitución y actualización de las respectivas provisiones de conformidad con las políticas contables y financieras de la compañía. Los usos de las provisiones deben ser informados, una vez ocurran, al área contable para el correspondiente registro.</t>
  </si>
  <si>
    <t>AC.040.2.2 Revisar y aprobar la solicitud de viabilidad ambiental para la modificación de proyectos, actividades u obras</t>
  </si>
  <si>
    <t>AC.040.2.3 Monitorear la vigencia de los permisos ambientales</t>
  </si>
  <si>
    <t xml:space="preserve">AC.040.2.3 Monitorear la vigencia de los permisos ambientales, verificando cuales están próximos a vencer de acuerdo con el inventario de permisos vigentes e iniciar la solicitud de renovación y/o trámite requerido.
</t>
  </si>
  <si>
    <t>SS.020.2.1 Monitorear las modificaciones, actualizaciones o normatividad nueva relacionada con la naturaleza jurídica de Cenit, de acuerdo con la matriz legal de obligaciones regulatorias y comunicando a las áreas involucradas las actualizaciones correspondientes cuando a ello haya lugar.</t>
  </si>
  <si>
    <t>ELC.EC.01.8 Verificar el cumplimiento de las actividades definidas en el modelo de relacionamiento con filiales del segmento MID, realizando seguimiento a las actividades y planes de acción definidos en el cronograma acordado entre la Secretaria General y los líderes de los macroprocesos de CENIT y filiales el cuál contiene planes de acción y/o seguimiento a la implementación.</t>
  </si>
  <si>
    <t>ELC.AC.13.1 Revisar y Aprobar los lineamientos y directrices de las funciones, estructura, alcance, niveles de reporte, autoridad, responsabilidad e independencia de la función de Auditoría contenidos en el reglamento del comité de acuerdo a las presentaciones recibidas y a los análisis realizados, así como: 
1. Revisión y Aprobación del Plan General de Auditoría basado en riesgos (PGA) presentado por la Auditoría Interna y el avance de su cumplimiento. (Anual).
2. Conocer y realizar seguimiento a los hallazgos de auditoria de acuerdo a su categorización de riesgos con relación al control interno y seguimiento a la implementación de los planes de acción. 
En caso de recomendaciones y/o ajustes por parte del Comité de Auditoria, quedan los comentarios en el Acta y el seguimiento a los puntos para el próximo Comité.</t>
  </si>
  <si>
    <t xml:space="preserve">SS.030.3.2 Revisar las peticiones, quejas y reclamos relacionadas con posibles vulneraciones de derechos humanos por parte de empleados y contratistas de Cenit recibidos por medio de la oficina de participación ciudadana, y realizar los análisis correspondientes en conjunto con las áreas responsables y en los casos que aplique definir las acciones a que haya lugar, para evitar en lo posible que se vuelvan a presentar.
Nota: Equivale al control ES.06.02 de la matriz de estrategia de sostenibilidad
</t>
  </si>
  <si>
    <t>SS.030.4.2 Realizar seguimiento al plan de acción definido, validando el cumplimiento del mismo y el cierre de las brechas previamente identificadas; en caso de incumplimiento en el plan se analiza la justificación y de ser necesario se realizan los ajustes y/o modificaciones al plan y solicitud de aprobación de la modificación.</t>
  </si>
  <si>
    <t>PDN.030.1.1 Revisar mensualmente la ejecución de presupuesto, a través del monitoreo de las variaciones del valor ejecutado vs lo planeado, identificando la causa de las desviaciones y generando alertas a los responsables.</t>
  </si>
  <si>
    <t>ELC.AC.13.2 Aprobación y seguimiento del plan financiero de la compañía así:
Presupuesto anual de Ingresos, costos y gastos anual acorde con los lineamientos del Grupo Ecopetrol y las condiciones económicas.
Plan anual y plurianual de inversiones previamente validado por el Comité de Negocios e Inversiones de Cenit, verificando que las iniciativas definidas se encuentren priorizadas, alineadas a la estrategia y valoradas en su impacto económico.</t>
  </si>
  <si>
    <t>PDN.030.1.3 Aprobación y seguimiento del Marco estratégico, pilares, objetivos y líneas de la estrategia corporativa, y aprobar el Plan de Negocios del Segmento con las actividades a desarrollar para su cumplimiento y su promesa de valor.</t>
  </si>
  <si>
    <t>PDN.020.4.1 Verificar para aquellas mascaras que se crean manualmente, que las solicitudes de cargue de recursos acumulados de los valores aprobados en instancia de toma de decisión de las inversiones que hacen parte del Plan de Inversiones, sean menores o iguales a los topes máximos aprobados. En caso de diferencias por encima, se reportan y se solicitan las aclaraciones a las áreas solicitantes dado que el cargue no procede. </t>
  </si>
  <si>
    <t>PDN.020.2.1 Revisar y aprobar los Lineamientos de Planeación Financiera y cronograma de Cenit, de acuerdo con la información enviada por Ecopetrol, para posterior divulgación a las áreas de la compañía a través de correo electrónico.
En caso de ajustes en los Lineamientos o variables se notifica a las áreas</t>
  </si>
  <si>
    <t>GF.030.9.6 Revisar y aprobar la razonabilidad de la matriz de costos y sus componentes, validando a criterio:
1. La inclusión de todas las ordenes internas y centros de costo
2. La inclusión de todas las clases de costos
3. La lógica conceptual de los drivers de distribución
Lo anterior por medio de la revisión del modelo de distribución de costos en Excel y el "Procedimiento para la modificación y actualización de la matriz de distribución de costos". En caso de identificar elementos que afecten la razonabilidad, solicita aclaraciones o modificaciones al jefe de Análisis Financiero y Presupuesto. La aprobación se realiza mediante un correo electrónico emitido por el Gerente de Planeación Financiera detallando los elementos considerados en la revisión y el análisis realizado y autorizando el cargue en SAP. Posteriormente el Jefe de Análisis Financiero y Presupuesto genera el cargue en SAP y envía al Gerente de Planeación Financiera el pantallazo con el cargue realizado, quien verifica la correcta parametrización en SAP de la matriz de distribución. Si identifica cambios requeridos le informa al Jefe de Análisis Financiero y Presupuesto de lo contario aprueba el cargue realizado.</t>
  </si>
  <si>
    <t>CN.020.3.1 Verificar la actualización y/o creación de las tarifas en el maestro de precios del sistema SAP</t>
  </si>
  <si>
    <t>CN.020.2.2 Revisar que la información reportada para las solicitudes tarifarias a presentar al regulador esté completa, verificando que corresponda a lo solicitado por el área de Tarifas y acorde con lo definido en la regulación.</t>
  </si>
  <si>
    <t xml:space="preserve">CN.020.2.3 Revisar y aprobar de conformidad con el MAD:
a) la presentación de la solicitud tarifaria a los entes reguladores, conforme a la normatividad vigente.
b) Las tarifas de servicios no regulados 
c) La actualización periódica de las tarifas reguladas de acuerdo a lo establecido en la regulación y no reguladas de acuerdo a los contratos suscritos con los clientes.
</t>
  </si>
  <si>
    <t>SS.010.1.1 Aprobar y realizar seguimiento al plan de trabajo inmobiliario para los proyectos, de acuerdo con la información reportada por el tercero, por medio de informes de seguimiento en el que se:
1. identifican brechas o alertas tempranas y se toman acciones correctivas para volver a plan inicial o
2. cuando se requiera, se realizan controles de cambio cuando el proyecto está en ejecución.</t>
  </si>
  <si>
    <t>SS.010.3.2 Revisar el cumplimiento de los requisitos técnicos, económicos y jurídicos de los acuerdos de indemnización validando la existencia de la documentación soporte y que sean consistentes con las metodologías de indemnización de daños y servidumbres.
En caso de encontrar inconsistencias se envía correo electrónico a los gestores para su análisis y ajuste por parte del área Inmobiliaria, de lo contrario se firma la orden de pago.</t>
  </si>
  <si>
    <t>SS.010.5.1 Revisar y aprobar el canon y el valor del contrato</t>
  </si>
  <si>
    <t>SS.010.6.1 Revisar en los procesos de compraventa las listas de inhabilidades e incompatibilidades de la procuraduría, contraloría y personería, esta revisión se realiza durante el estudio de títulos y previo a la firma del contrato de compraventa. En caso de identificar terceros con inhabilidades se eleva la consulta a los abogados operacionales para el análisis y concepto jurídico</t>
  </si>
  <si>
    <t>SS.010.7.1 Revisar y aprobar el pago de la factura del impuesto predial</t>
  </si>
  <si>
    <t xml:space="preserve">SS.010.7.1 Revisar y aprobar el pago de la factura del impuesto predial, validando contra el listado de los predios propios de Cenit y verificando que corresponda con la información del predio, una vez efectuado el pago, se solicita el certificado de paz y salvo. En caso de identificar facturas no recibidas a tiempo, el gestor de campo de la zona se dirige al municipio a reclamar la factura. </t>
  </si>
  <si>
    <t>GESF.01.4 Verificar mensualmente el avance en el cierre de los hallazgos y planes de acción</t>
  </si>
  <si>
    <t xml:space="preserve">ELC.ER.07.2 Revisar y aprobar por parte del Comité de Auditoria y Riesgos los riesgos empresariales a través de la presentación de riesgos empresariales de la Gerencia de Cumplimiento y realizar los comentarios y/o observaciones que se presenten para posterior confirmación y aprobación de la Junta Directiva. </t>
  </si>
  <si>
    <t>ELC.EC.01.1 Verificar que nuevos accionistas de la compañía no se encuentren en las listas restrictivas a través de la validación efectuada en las herramientas disponibles. 
Nota: En los controles de Gestión de Contratos, Compras y Contratación y Gestión del Talento Humano se encuentran los controles relacionados con las verificaciones en listas restrictivas de clientes, proveedores y empleados respectivamente.</t>
  </si>
  <si>
    <t>ELC.01.7 Supervisión del Comité de Auditoría de JD sobre la función de prevención y control de fraude, corrupción, lavado de activos y financiación del terrorismo, a través del seguimiento reportado en el informe de gestión presentado por el Oficial de Cumplimiento.</t>
  </si>
  <si>
    <t>AC.050.1.1 Revisar los planes anuales de preparación y respuesta a emergencias operacionales.</t>
  </si>
  <si>
    <t xml:space="preserve">AC.050.1.1 Revisar los planes anuales de preparación para la respuesta a emergencias operacionales, verificando que sean suficientes y consistentes con las directrices corporativas y normatividad aplicable.
Una vez revisados, se formalizan y divulgan los planes anuales de preparación para la respuesta a emergencias operacionales a las partes involucradas.
</t>
  </si>
  <si>
    <t>TH.060.1.2 Realizar seguimiento a las actividades planeadas y su ejecución mediante la encuesta anual de comunicaciones, en caso de identificar brechas se definen las acciones de mejora.</t>
  </si>
  <si>
    <t>GO.040.3.3 Revisar y aprobar la liquidación definitiva del contrato del empleado</t>
  </si>
  <si>
    <t>GO.040.1.2 Revisar y aprobar el trabajo suplementario</t>
  </si>
  <si>
    <t>GO.030.1.1 Monitorear el índice de ambiente laboral de la Compañía, a través de una valoración del clima o cultura organizacional o la que se defina, estableciendo y ejecutando los planes de acción de acuerdo con los resultados obtenidos</t>
  </si>
  <si>
    <t xml:space="preserve">TDH.040.1.5 Verificar y aprobar modificación al registro y/o información de medición, balance y control volumétrico de periodos, teniendo en cuenta:
• 	Causa de la apertura y/o justificación 
• 	Aprobación por parte del Jefe de Operaciones para aperturas de periodos del mes en curso o Gerente de Zona/Operación Centralizada para aperturas de periodos de meses cerrados.
• 	Si la apertura de mes cerrado afecta los procesos de facturación debe ser aprobada por el Gerente de Zona o por la Dirección de Operaciones según nivel de atribución establecido en el MAD y una vez se realiza el ajuste, se notifica al área de ingresos vía correo electrónico para el ajuste requerido.
Si la apertura cuenta con la debida aprobación se procede hacer la apertura solicitada, de lo contrario se rechaza la solicitud.
</t>
  </si>
  <si>
    <t>TDH.030.8.5 Verificar la creación de campos o planta en COSMOS/SYNTHESIS.</t>
  </si>
  <si>
    <t>TDH.030.8.5 Verificar cada vez que se va a crear un campo o planta en COSMOS/SYNTHESIS lo siguiente:
- Para campo: revisión de la existencia del campo en la página de la Agencia Nacional de Hidrocarburos - ANH 
 - Para planta: Licencia de funcionamiento y/o documento que haga sus veces otorgada por el Ministerio de Minas y Energía entregada por el Solicitante.
- Certificación por parte del represéntate legal del Origen de Crudo para los que no se encuentren en nuestra base de datos, COSMOS/SYNTHESIS.
- Certificado de las especificaciones del crudo a recibir emitido por un tercero en el campo o planta de origen (ASSAY).
En caso de que no se cuente con la información no crea el campo y/o planta en COSMOS/SYNTHESIS.</t>
  </si>
  <si>
    <t>TDH.03.5.1 Verificar en las diferentes fuentes de información si se presentan cambios en los requisitos legales identificados (modificados, derogados, derogado parcialmente, entre otros) o nuevos requisitos aplicables a la eficiencia energética, el uso de la energía, el consumo de energía y al elemento de eficiencia energética, validando si los cambios o actualizaciones de los requisitos aplican a la Compañía. En caso de que apliquen se actualiza la Matriz de requisitos legales y de otra índole - Energía</t>
  </si>
  <si>
    <t>TDH.030.1.1 Revisar y presentar el presupuesto de los energéticos, verificando el análisis técnico y económico relacionado frente a las actividades a ejecutar de acuerdo con la necesidad de transporte del sistema.</t>
  </si>
  <si>
    <t>TDH.030.1.2 Revisar que los costos variables de la operación a facturar por concepto de contrato de DRA, correspondan a los centros de costos y los puntos de utilización de la operación y que las tarifas cobradas por el contratista estén acordes con las condiciones contractuales y los consumos, a través de informes de utilización del proveedor y relación de centros de costos donde están los puntos de inyección y estimados de consumo, así como las actas de consumo que reflejan las cifras de los contadores.
En caso de encontrar diferencias se revisa la información con el proveedor y/o con el área de finanzas con relación a los centros de costos.</t>
  </si>
  <si>
    <t>TDH.030.1.4 Revisar que los costos variables de la operación a facturar por concepto de Gas Natural correspondan a los centros de costos de Cenit y a los puntos de utilización de la operación y que las tarifas cobradas por los contratistas estén de acuerdo con las condiciones contractuales y los consumos, a través de las validaciones del balance diario en la plataforma de los proveedores de las nominaciones y los consumos, los informes entregados por el proveedor y facturas. Con base en esta información se actualizan y envían los estimados y hojas de entrada para el cargue en los centros de costos. 
En caso de que se llegaren a presentar diferencias se revisan con los proveedores para su ajuste.</t>
  </si>
  <si>
    <t xml:space="preserve">TDH.020.6.2 Verificar la factibilidad del programa de transporte de Hidrocarburos por ductos y manejo en Puertos, contemplando elementos como el estado de la disponibilidad de la infraestructura de transporte, informe de turno de terminales y plantas, acciones de la atención de la emergencia que estén activas, finalización del mantenimientos programados y no programados, entre otros. En caso de tener novedades, se le comunican al programador para que realicen los ajustes si aplican. </t>
  </si>
  <si>
    <t>TDH.020.6.1 Monitorear la ejecución del Programa de Transporte</t>
  </si>
  <si>
    <t>TDH.020.6.1 Monitorear la ejecución del Programa de Transporte, mediante seguimiento diario y proyección de los inventarios, de acuerdo con las entregas de sistemas aferentes y despacho del sistema. En caso de desviación al cumplimiento del Programa de Transporte, se generan las alerta y se realizan los ajustes operativos para dar cumplimiento al programa o los sustentos en caso de que no se pueda cumplir.</t>
  </si>
  <si>
    <t>TDH.020.3.1 Monitorear la ejecución del Programa de Embarques de buques Transporte</t>
  </si>
  <si>
    <t>TDH.020.3.1 Monitorear la ejecución del Programa de Embarques de buques de transporte de crudos, mediante seguimiento diario y proyección de los inventarios, de acuerdo con las entregas que le son realizadas por los sistemas aferentes de ingreso de producto y transferencia entre terminales. En caso de desviación al cumplimiento del Programa de Embarques de Transporte, se generan las alerta y se realizan los ajustes operativos para dar cumplimiento al programa.</t>
  </si>
  <si>
    <t>TDH.020.3.2 Monitorear la ejecución del Programa del poliducto pozos galán y entregas en el llenadero pozos colorados y arribos de buques.</t>
  </si>
  <si>
    <t>TDH.020.3.2 Monitorear la ejecución del Programa del poliducto pozos galán y entregas en el llenadero pozos colorados y arribos de buques, y en caso de desviación al cumplimiento del Programa, se generan las alertas de las fechas estimadas de atención y se realizan los ajustes operativos para minimizar las potenciales demoras.</t>
  </si>
  <si>
    <t xml:space="preserve"> - Informe de preselección (gestionado en Gestión de Proveedores) si aplica
- Informe de Recomendación de asignación y/o cancelación
- Reporte del análisis del Listas restrictivas
- Formato de Reporte de conflicto de interés (gestionado en Planeación) si aplica
- Formato de inhabilidades e incompatibilidades Si aplica
- Concepto de cumplimiento y/o legal si aplica                                                                                                             Ubicación: SharePoint (Mecanismos de Elección)</t>
  </si>
  <si>
    <t>- Formato de Registro de Proveedores y Contratistas aprobado.
Ubicación: Información custodiada en el CAD y almacenada por datos maestros</t>
  </si>
  <si>
    <t>- Informe de recomendación de asignación y/o cancelación
- Formato de reporte de conflicto de interés (gestionado en Planeación) si aplica
Ubicación: SharePoint</t>
  </si>
  <si>
    <t>- Matriz de seguimiento registro ROSI
Cargue de información en SharePoint</t>
  </si>
  <si>
    <t>- Actas de Comité y/o Informe de seguimiento con sus soportes
Ubicación: SharePoint ruta oficial de Abastecimiento</t>
  </si>
  <si>
    <t>- Formato visita técnica bodega-Inventario selectivo
- Cronograma de visitas a bodegas aprobado con sus respectivos controles de cambios, si aplica.
IPE: Kardex de Inventario.
La evidencia se almacena en SharePoint</t>
  </si>
  <si>
    <t xml:space="preserve">-Formato solicitud de Sobrantes de proyectos  aprobado.
- Registro en SAP de Alta de Inventarios
- Solicitud de ajuste al cargue (cuando aplique)
IPE: Reporte del cargue de materiales en SAP. 
La evidencia se almacena en SharePoint
</t>
  </si>
  <si>
    <t>- Informe con el resultado de la toma física de inventarios (Sin conciliar).
- Evidencia del ajuste contable de acuerdo con el Procedimiento de Control de Existencias, (cuando aplique)
- Formato de acta de conciliación en su estado al cierre del año calendario (abierto o cerrado)
IPE: Movimiento de alta y/o baja del material en SAP
                                                                                                                                Las evidencias son almacenadas en SharePoint</t>
  </si>
  <si>
    <t>- Reporte de inventarios con análisis de rotación
- Correo electrónico remitido al área usuaria o a quien corresponda con el reporte de rotación, materiales dañados y/o vencidos y/o deteriorados
- Formato de autorización de disposición por logística inversa aprobado. 
- Correo electrónico Reporte a contabilidad del deterioro cuando aplique
- Confirmación de contabilidad del registro de la provisión de deterioro.
                                                                                                                                IPE: Reporte de inventarios
                                                                                                                                Ubicación: SharePoint</t>
  </si>
  <si>
    <t xml:space="preserve">- Configuración en SAP con parámetros de reposición
- Evidencia de solicitud vía correo electrónico al catalogador para modificación del RCS cuándo aplique
- Análisis realizado por el planeador de materiales para la validación de los parámetros inicialmente definidos
Ubicación: SharePoint
</t>
  </si>
  <si>
    <t>- Confirmación del pago por parte de contabilidad
- Pólizas establecidas en la orden de venta y/o acuerdo (cuando aplique)
- Anexo 1 entrega de materiales ASA-PD-048 
- Certificados de calibración de las básculas y/o documentos de mantenimiento de las básculas en caso que aplique (cuando el despacho se hace por peso). 
                                                                                                                                La evidencia se almacena en SharePoint</t>
  </si>
  <si>
    <t>- Listado Solped con análisis de status No tratadas y con las acciones propuestas para cada caso.
Ubicación: Teams</t>
  </si>
  <si>
    <t xml:space="preserve">1. Listado de oferentes asociados a los requerimientos del plan de compras y contratación y/o constancia de la gestión realizada para asegurar la pluralidad de oferentes en los mecanismos de elección; o
2. Correo electrónico o informe generado por la herramienta colaborativa en donde se evidencie la gestión de búsqueda y población de oferentes
Ubicación: Herramienta colaborativa establecida para éste efecto por Cenit o por el tercero autorizado.
Nota: Pueden darse alguna de éstas evidencias (no es necesario que apliquen todos los numerales)
</t>
  </si>
  <si>
    <t xml:space="preserve"> - Plan de capacitación que incluya las temáticas de ética, prevención del fraude y soborno, corrupción y LA/FT/FPADM, origen ilícito de crudo
- Listado de asistencia a las capacitaciones realizadas, según el plan
- Soporte digital de comunicados a través de los diferentes medios
- Certificación mensual de cumplimiento al plan
Ubicación: SharePoint de la Gerencia de Cumplimiento</t>
  </si>
  <si>
    <t>- Citación de la reunión 
- Presentación correspondiente con los avances y compromisos que apliquen.
                                                                                                                                Ubicación: RUCE</t>
  </si>
  <si>
    <t>1. Acta de cierre
2. Informe de cierre de proyecto
Se conserva en el repositorio de Gestión de proyectos. 
No requiere cargue en RUCE</t>
  </si>
  <si>
    <t>Documento/correo de seguimiento.
Se conserva en el repositorio de Gestión de proyectos. 
No requiere cargue en RUCE</t>
  </si>
  <si>
    <t>Aprobaciones de cambio en la herramienta de gestión. 
No requiere cargue en RUCE</t>
  </si>
  <si>
    <t>Solicitud de retiro vía correo electrónico o través de MATI
Si hubo inactivación y/o notificación inoportuna, se debe dejar el soporte de la verificación de accesos posteriores a la fecha de retiro y escalamiento realizado</t>
  </si>
  <si>
    <t>Sello/precinto físico instalado. Foto incluida dentro del formato de registro DIG-FR-175. Dicho formato se encuentra almacenado en SharePoint del área.</t>
  </si>
  <si>
    <t>Guía de gestión de cambio
                                                                                                                                Ubicación: SharePoint - activos de conocimiento</t>
  </si>
  <si>
    <t>1. Conciliación de las cantidades de SYNTHESIS (refinados) vs Las cantidades del reporte de facturación de SAP elaborada por los Profesionales Operaciones Financieras - Rol Ingresos y aprobada por el Coordinador(a) de Ingresos mediante correo electrónico o la conciliación firmada físicamente.
2. Conciliación de las solicitudes de facturación por ENRUTA vs las facturas emitidas, realizadas por Profesionales Operaciones Financieras - Rol Ingresos y aprobada por el Coordinador(a) de Ingresos, mediante correo electrónico o la conciliación firmada físicamente (Crudos y demás solicitudes).
IPE:
a. Reporte de facturación del periodo a revisar emitido por SAP y correo electrónico con reportes de SYNTHESIS.
b. Solicitudes de facturación aprobadas a través de la herramienta ENRUTA y los reportes de facturación emitida en SAP.</t>
  </si>
  <si>
    <t>1. Correos enviados a las áreas solicitantes confirmando el registro del estimado solicitado.
Evidencia en RUCE</t>
  </si>
  <si>
    <t>1. Informe de revisión de vidas útiles presentado por el evaluador técnico especializado. 
2. Correo por parte del área de portafolio informando las novedades y/o cambios de vidas útiles.
3. Informe de la nueva estimación en los casos que aplique.
4. Memorando de la coordinación de activos en señal de revisión. 
5. Correo electrónico con la aprobación de los cambios de vidas útiles en el sistema, por parte de la Jefatura Contable y la Gerencia de Operaciones Financieras.
IPE: Pantalla SAP con la validación en cantidades de los registros estudiados.
Ubicación: RUCE</t>
  </si>
  <si>
    <t xml:space="preserve">1. Archivo en Excel de la muestra con los cálculos realizados.
2. Informe de la nueva estimación de vidas útiles.
3. Correo con la aprobación de los cálculos realizados por parte del Gerente de Operaciones Financieras y Jefe de Contabilidad
4.  Formato de Selección de Muestra Aleatoria.
Evidencia en RUCE
</t>
  </si>
  <si>
    <t xml:space="preserve">1. Correo electrónico con el papel de trabajo por parte de la Coordinación de Activos Fijos al Profesional de Activos Fijos con el visto bueno de la asociación para su creación.
2. Correo electrónico enviado por la Coordinación de Activos Fijos al área solicitante.
Si aplica:
3. Correo electrónico por parte de la Coordinación de Activos Fijos con las novedades y comentarios al Profesional de Activos Fijos.
IPE: Pantallazo suministrado por el área correspondientes con la información de los mantenimientos a revisar.
</t>
  </si>
  <si>
    <t xml:space="preserve">1. Reporte de saldos y movimientos validado con SAP, como evidencia esta el pantallazo de la notificación de que no se han encontrado partidas.
2. Correo electrónico enviado con la respuesta y justificaciones de proyectos sin movimiento superiores a tres meses. 
3. Cronograma de actividades de capitalización con fechas y responsables.
IPE: Listado de los proyectos con antigüedad con saldos en la cuenta de construcciones en curso con la pantalla de SAP 
Ubicación: RUCE
</t>
  </si>
  <si>
    <t xml:space="preserve">1. Listado de las partidas que impactaron la provisión de renta al cierre del período, en el cual se le otorga el criterio de análisis de posición (incierta o no), con la revisión por parte del Especialista / Profesional del área Tributaria.
2. Memorando anual firmado por el Jefe Tributario en el cual se analizan las posibles posiciones que pudieran impactar la determinación del impuesto de renta del año objeto de revisión y el sustento jurídico y tributario que soporta la decisión.
</t>
  </si>
  <si>
    <t>1. Hoja de trabajo del Rollforward del impuesto diferido al cierre del año. 
2. Aprobación por parte Jefe Tributario vía correo electrónico
Si aplica, correo al outsourcing para solicitar explicaciones o justificación de diferencias sin conciliar (cuando sean materiales).</t>
  </si>
  <si>
    <t>1. Archivo de trabajo con el soporte de la base de informacion para el reporte y archivo de carga a las plataformas o envío al ente de control, con sus anexos.
2.Correo electrónico aprobando el reporte de la información para transmitir. 
3. Pantallazo o certificación de recibido de los entes de control.
4. Correo electrónico enviado por el Jefe de Consolidación y Reporte financiero solicitando ajustes (si aplica).
Correo en RUCE.</t>
  </si>
  <si>
    <t>1. Correo electrónico que incluye:
(a) Detalle y análisis de las transacciones con partes relacionadas y/o vinculados (Capex, Cuentas por cobrar, Cuentas por pagar, costo e ingreso).
(b) Resumen de las principales variaciones identificadas junto con las aclaraciones respectivas.
(c) Evidencia de carga de las operaciones reciprocas en Hyperion.
2. Aprobación de la Jefatura de Consolidación y Reporte de los resultados obtenidos .</t>
  </si>
  <si>
    <t>Presentación realizada al Comité de Crédito de Cartera con el análisis.
Ubicación: RUCE</t>
  </si>
  <si>
    <t>1. Correo electrónico de solicitud de registro preparada por el solicitante.
2. Correo electrónico con el archivo de validación de lo solicitado vs. lo registrado y pantalla de SAP donde se visualiza el numero de comprobante y los totales registrados.
Ubicación: RUCE</t>
  </si>
  <si>
    <t xml:space="preserve">Soporte de la solicitud (con los adjuntos) y confirmación del área contable del registro de la provisión. Lo anterior se almacena en RUCE.
</t>
  </si>
  <si>
    <t>1. Correo electrónico por parte del Outsourcing Contable con el reporte de los logs y la pantalla que valida la integridad de la información. 
2. Correo electrónico enviado por el Coordinador de Contabilidad a Data Maestra con el visto bueno de revisión.
Si aplica:
3)Correo electrónico por parte del Jefe de Contabilidad al Jefe de TI. 
IPE: Log de modificaciones generado del sistema detallando fecha de inicio y finalización del reporte.
Correos o Formatos de creación o modificación de cuentas.
Ubicación: RUCE</t>
  </si>
  <si>
    <t xml:space="preserve">1. Documento de las actividades para el cierre contable con las fechas de cumplimiento.
2. Calendario de cierre financiero 
3. Comunicación de cierre funcionarios de ECOPETROL.
4. Comunicación proveedores CENIT.
5. Comunicación funcionarios CENIT.
Si aplica;
6. Correo electrónico de seguimiento a las actividades pendientes y su retroalimentación.
Ubicación: RUCE
</t>
  </si>
  <si>
    <t>Correo de la Jefatura de Tesorería, el cual incluye la aprobación de la Gerencia de Operaciones Financieras sobre la nueva tasa a utilizarse.
Ubicación: RUCE</t>
  </si>
  <si>
    <t>1. Reporte de SAP con las conclusiones de la revisión de los check list de arrendamiento que contienen un derecho de uso.
2. Hoja de Cálculo con las tablas de amortización de los derechos de uso.
3. Correo de aprobación de la Jefatura de Contabilidad sobre los resultados obtenidos y los registros propuestos
SAP</t>
  </si>
  <si>
    <t xml:space="preserve">Memorando con la verificación del Modelo financiero y los inputs firmado por el Jefe de Contabilidad y el Gerente de Operaciones Financieras.
Ubicación: 
Registro en SAP
Memorando en RUCE
</t>
  </si>
  <si>
    <t>-Registro de altas y bajas de Activos Fijos de SAP entre octubre del año anterior y septiembre del año en curso
-Acta de revisión de la comparación entre el registro de altas y bajas de Activos Fijos de SAP y la composición de las unidades de infraestructura (líneas y estaciones) usadas en el ejercicio de costos.
-Plan quinquenal de desmantelamiento.
-Archivo Excel con análisis comparativo de los parámetros de entrada actuales vs la vigencia inmediatamente anterior. 
Ubicación: RUCE</t>
  </si>
  <si>
    <t>Acta Comité de Tesorería.
Ubicación: RUCE</t>
  </si>
  <si>
    <t>Lista de chequeo de cierre y capitalización de la inversión con los respectivos soportes incluyendo:
- IPE: Reportes generados del sistema SAP usados para identificar las ordenes de mantenimiento a capitalizar en el mes (Reportes iniciales IW39, KOK5 y CJ20N).
- IPE: Reporte de SAP con los estimados que apliquen para el proyecto
- Justificación de las diferencias, si aplica, que se pueden presentar de acuerdo con el valor presentado en SAP por capitalizar Vs el valor real a capitalizar
Ubicación: HORUS</t>
  </si>
  <si>
    <t>1. Assurance Review del proyecto cargado en HORUS.
2. Acta del comité que corresponda de acuerdo con el MAD, cargada en HORUS.
Ubicación: HORUS</t>
  </si>
  <si>
    <t>- Correo electrónicos enviado a los abogados externos solicitando completar la información registrada en la herramienta o solicitando las aclaraciones/ajustes, en caso de ser necesario.
 - Reporte enviado a contabilidad para el registro de las provisiones contables.
- Confirmación de contabilidad frente al registro de las provisiones contables
- Certificación de la secretaría técnica del comité de defensa con la aprobación de las provisiones contables
Ubicación: RUCE</t>
  </si>
  <si>
    <t xml:space="preserve">1. Correo electrónico enviado por el Gerente de Planeación financiera al Jefe de Análisis Financiero y Presupuesto autorizando el cargue del presupuesto en SAP.
2. Presupuesto aprobado por Junta Directiva - Confirmación de la secretaria general de Junta Directiva con la presentación y Extracto del acta 
3. IPE: Presupuesto cargado en SAP
Ubicación: RUCE
</t>
  </si>
  <si>
    <t>1. Plan de trabajo inmobiliario aprobado por el Jefe de tierras y geomática, el cual se elabora cada vez que se da inicio a un proyecto.
2. Informe de seguimiento mensual a los proyectos, incluyendo avance de acciones para el cierre de brechas
Ubicación: SharePoint del área.</t>
  </si>
  <si>
    <t xml:space="preserve">1. Orden de Pago firmada con la lista de chequeo con la verificación de los acuerdos económicos. 
2. Correo electrónico a los gestores para su análisis y ajuste por parte del Experto Inmobiliario (si aplica).
Ubicación: La evidencia se custodia en físico en el expediente del predio.
</t>
  </si>
  <si>
    <t>- Factura del impuesto predial
- Aprobación del pago
- Listado de predios de Cenit
- Paz y salvo                                                                                                                                Ubicación: SharePoint del área.</t>
  </si>
  <si>
    <t>1. Planes anuales de preparación y respuesta a emergencias revisados y socializados con las áreas involucradas.
Ubicación: SharePoint de emergencias operacionales.</t>
  </si>
  <si>
    <t>Acta de Consumo firmada y revisada por los responsables de la validación de los consumos de DRA, que incluye tarifas y centros de costos. 
Ubicación: RUCE</t>
  </si>
  <si>
    <t>Se actualiza el control para precisar como se hace la verificación</t>
  </si>
  <si>
    <t xml:space="preserve">GA.020.1.2 Validar y aprobar la correcta definición del proyecto a través de la revisión de los entregables requeridos al finalizar cada etapa de planeación de acuerdo con lo establecido en el procedimiento de gestión de inversiones.
La Declaración de Alcance aprobada y firmada por los Gerentes de Zona y/o del área sponsor hace parte de los entregables a validar.
En caso de no aprobar alguno de los entregables, se comunica con el Líder del Proyecto para que complemente la información requerida; solo cuando se completen los ajustes solicitados se aprueba para ser presentado al comité de proyectos.
</t>
  </si>
  <si>
    <t>GO.040.1.4 Revisar y aprobar la solicitud de pago de beneficios, validando la completitud, viabilidad y consistencia de los documentos y soportes suministrados por el solicitante, verificando que cumplan con las condiciones y requisitos establecidos en la cartilla de beneficios económicos individuales y compensación; en caso de detectar inconsistencias la solicitud es rechazada.</t>
  </si>
  <si>
    <t>GA.020.4.3 Verificar el adecuado cierre administrativo y financiero de los proyectos e inversiones de acuerdo con lo establecido al procedimiento de gestión de inversiones; en señal de verificación se firma el formato para la oficialización del cierre de inversiones.</t>
  </si>
  <si>
    <t>GA.020.4.3 Verificar el adecuado cierre administrativo y financiero de los proyectos e inversiones</t>
  </si>
  <si>
    <t>Formato para la oficialización del cierre de inversiones con el visto bueno del Jefe del Líder de la inversión.
Ubicación: HORUS</t>
  </si>
  <si>
    <t>1. Informe mensual de ejecución presupuestal de proyectos de la Gerencia de Proyectos
2. Informe de actividades críticas de los indicadores de ejecución de proyectos de la Gerencia de Proyectos.
Ubicación: HORUS</t>
  </si>
  <si>
    <t>AB.040.1.2 Verificar la confiabilidad del inventario, mediante las visitas de monitoreo a los almacenes, definidas de acuerdo con el cronograma anual aprobado (con su control de cambios cuando aplique). Estas se ejecutarán de acuerdo con lo establecido con el procedimiento vigente.</t>
  </si>
  <si>
    <r>
      <t xml:space="preserve">GA.020.5 Posibilidad de recibir dádivas o beneficios a nombre propio o de terceros para autorizar pagos, entregas de proyectos, salidas y/o consumo de activos, que no estén conforme a los requisitos del proyecto, para beneficio de un tercero.
</t>
    </r>
    <r>
      <rPr>
        <b/>
        <sz val="11"/>
        <rFont val="Calibri"/>
        <family val="2"/>
        <scheme val="minor"/>
      </rPr>
      <t>Causas</t>
    </r>
    <r>
      <rPr>
        <sz val="11"/>
        <rFont val="Calibri"/>
        <family val="2"/>
        <scheme val="minor"/>
      </rPr>
      <t xml:space="preserve">:
- Ingreso y salida de materiales sin las medidas de seguridad y restricción correspondientes.
- Inadecuada custodia de los equipos y materiales a instalar 
- Sobrantes de materiales no identificados. 
- Inadecuada custodia de los equipos y materiales sobrantes.
- Incumplimiento a los principios y valores éticos establecidos por la entidad
</t>
    </r>
    <r>
      <rPr>
        <b/>
        <sz val="11"/>
        <rFont val="Calibri"/>
        <family val="2"/>
        <scheme val="minor"/>
      </rPr>
      <t>Consecuencias</t>
    </r>
    <r>
      <rPr>
        <sz val="11"/>
        <rFont val="Calibri"/>
        <family val="2"/>
        <scheme val="minor"/>
      </rPr>
      <t xml:space="preserve">: Pérdidas económicas y afectación a la imagen. Materialización de daños antijurídicos
</t>
    </r>
  </si>
  <si>
    <t>AB.060.1 Pérdida y/o deterioro de información recibida en custodia
Causas:
- Debilidades en el registro y control de préstamo de información
- Debilidades en la custodia o manejo de la información por parte del proveedor de gestión documental.
- Demoras en el traslado de información por parte de las áreas para la custodia del proveedor
- Incumplimiento de los procedimientos de gestión documental, categorización y organización de los documentos físicos, electrónicos y digitales
- Incumplimiento a la aplicación de las tablas de retención documental
- Fuga de Información por accesos no autorizados
Consecuencias:
Ausencia de soportes documentales críticos para la trazabilidad, oportunidad, completitud y disponibilidad de la información soporte de las operaciones de la entidad, retraso de operaciones, robo de información y pérdida de conocimiento, hallazgos de entes de control</t>
  </si>
  <si>
    <t>Se actualiza el riesgo para incluir causas relacionadas con:
- Debilidades en la custodia o manejo de la información por parte del proveedor de gestión documental.
- Fuga de Información por accesos no autorizados</t>
  </si>
  <si>
    <t>AB.060.1 Pérdida y/o deterioro de información recibida en custodia
Causas:
- Debilidades en el registro y control de préstamo de información
- Debilidades en la custodia o manejo de la información por parte del proveedor de gestión documental
- Demoras en el traslado de información por parte de las áreas para la custodia del proveedor
- Incumplimiento de los procedimientos de gestión documental, categorización y organización de los documentos físicos, electrónicos y digitales
- Incumplimiento a la aplicación de las tablas de retención documental
- Fuga de Información por accesos no autorizados
Consecuencias:
Ausencia de soportes documentales críticos para la trazabilidad, oportunidad, completitud y disponibilidad de la información soporte de las operaciones de la entidad, retraso de operaciones, robo de información y pérdida de conocimiento, hallazgos de entes de control</t>
  </si>
  <si>
    <t>Se reemplaza por el control AB.030.2.1, toda vez que corresponden a la supervisión técnica del contrato. Esto con el propósito de estandarizar el control y su diseño aplique de manera trasversal para todos los contratos</t>
  </si>
  <si>
    <t>Se actualiza el control precisando que aplica el proveedor de gestión documental, que es al que se le realiza la inspección y no a todos los proveedores</t>
  </si>
  <si>
    <t>AB.060.1.3 Verificar el cumplimiento de la prestación del servicio, realizando revisiones aleatorias de control de calidad - Quality System Value (QSV) a los diferentes servicios (consulta y préstamo, correspondencia, recepción y procesamiento de información con mínimo un 5% de cobertura, de cada servicio. Dependiendo de los hallazgos y/o nivel de cumplimiento se define un plan de mejora y la frecuencia con la que se llevaran a cabo las revisiones de control.</t>
  </si>
  <si>
    <t>AB.060.2 Pago de servicios públicos extemporáneo y/o que no corresponden a operaciones de Cenit
Causas:
- No contar con información actualizada de las facilidades que hacen parte de las obligaciones de CENIT.
- Inoportunidad en el procesamiento y autorización para el pago de facturas de servicios públicos
- Falta del presupuesto para el pago de servicios públicos
- Extravío de facturas de servicios públicos
Consecuencias
Afectación a la continuidad de las operaciones de la compañía, pago de intereses de mora, hallazgos de entes de control</t>
  </si>
  <si>
    <t>códigos libres</t>
  </si>
  <si>
    <t>Correo electrónico de confirmación del área usuaria (cuando aplique)
Cargue de información en SharePoint</t>
  </si>
  <si>
    <t>Parametrización ROSI y logs que se evidencian directamente desde el robot.</t>
  </si>
  <si>
    <t>AB.060.2.3 El Robot ROSI (Reporte Oportuno de Servicios e Información) automáticamente revisa los estados de cada una de las facturas en SAP y adicionalmente actualiza el estado de cada una en el listado de obligaciones. Con base en el resultado de la revisión envía alertas (tres veces a la semana) a través de correo electrónico, a los responsables de autorizar y procesar las facturas de servicios públicos así:
1. Facturas contabilizadas no aprobadas para pago al área administrativa 
2. Facturas pendientes de pago a Tesorería</t>
  </si>
  <si>
    <t>AB.060.2.3 Revisa los estados de cada una de las facturas en SAP y generar las alertas correspondientes</t>
  </si>
  <si>
    <t>Se actualiza el control toda vez que la actividad de aseguramiento es la revisión de las facturas en SAP y no la generación de la alerta</t>
  </si>
  <si>
    <t>AB.060.8 Demoras, deficiencias e incumplimientos en la prestación de los Servicios 
Causas:
- Personal y recursos insuficiente para la prestación de los servicios
- Desconocimiento de los procedimientos de servicios administrativos
- Solicitudes de prestación de servicios incompletas y/o con errores
Consecuencias: Insatisfacción del usuario, prestación de servicios sin calidad requerida, sobrecostos a la operación.</t>
  </si>
  <si>
    <t>Gerencia Abastecimiento Servicios Corporativos</t>
  </si>
  <si>
    <t>Gerencia Abastecimiento Servicios Core de Negocio</t>
  </si>
  <si>
    <t>Gerencia Abastecimiento Servicios SosTECnibilidad</t>
  </si>
  <si>
    <t>AB.060.3 Programación de vuelos sin el cumplimiento de los requisitos establecidos por la entidad y la normatividad
Causas:
- Inexistencia de los procedimientos y protocolos
- Desconocimiento de los procedimientos y protocolos por parte de los usuarios
- Errores en el registro de solicitud del servicio
- Errores en la validación de los recursos presupuestales
- Inconsistencias en los listados de personal a transportar
- Información relevante no contemplada en la programación
- Solicitudes realizadas por personal no autorizado
Consecuencias: Afectación al presupuesto, uso ineficiente de las aeronaves, reprocesos, sobrecostos, incumplimiento en la programación de vuelos, pérdida reputacional</t>
  </si>
  <si>
    <t>- Formato de solicitud de vuelos aceptado.
Ubicación: SharePoint</t>
  </si>
  <si>
    <t>AB.060.3.2 Revisar y aprobar la programación diaria de vuelos por emergencias</t>
  </si>
  <si>
    <t>AB.060.3.3 Revisar y aprobar las solicitudes de vuelo MEDEVAC</t>
  </si>
  <si>
    <t>AB.060.4 Relevos de personal de las estaciones por fuera de las fechas establecidas
Causas:
- Aceptar requerimientos de vuelo por fuera de los tiempos establecidos
- Disponibilidad de la aeronave para atención de requerimientos 
- Intrusión de terceros a las instalaciones derivados de conflicto sociolaborales.
- Eventos externos por fenómenos naturales desfavorables
- Fallas técnicas de aeronaves
Consecuencias:
- Afectación a la programación de vuelos
- Afectación a la continuidad a la operación
- Pérdidas económicas</t>
  </si>
  <si>
    <t xml:space="preserve">AB.060.4.1 Verificar el cumplimiento de los servicios de mantenimiento no programados de las aeronaves </t>
  </si>
  <si>
    <t>AB.060.4.1 Verificar el cumplimiento de los servicios de mantenimiento no programados de las aeronaves del esquema contratado, para asegurar el regreso a la línea de vuelo. Si alguna desviación es identificada durante los servicios de mantenimiento llevados a cabo, deberá ser reportada para tomar las acciones correctivas y preventivas.</t>
  </si>
  <si>
    <t>Se actualiza el control ya que la verificación se realiza cuando es un mantenimiento no programado. Los programados siguen el proceso regular, mientras que los no programados requieren la verificación especifica</t>
  </si>
  <si>
    <t>AB.060.5 Eventos de fraude, corrupción, soborno, lavado de activos y financiación del terrorismo en el proceso de transporte aéreo
Causas:
- Contaminación de carga y equipaje en vuelos 
- Transporte de pasajeros no autorizados
Consecuencias: Vinculación en procesos legales, Pérdidas económicas, afectación reputacional, pagos ficticios o dobles</t>
  </si>
  <si>
    <t>AB.060.7.1 Realizar visitas de inspecciones a aeronaves contratadas</t>
  </si>
  <si>
    <t>Inactivado por no operatividad en el sistema AVE</t>
  </si>
  <si>
    <t>Se actualiza la evidencia del control toda vez que el formato de solicitud de vuelos es aceptado y no aprobado.</t>
  </si>
  <si>
    <t>AB.060.11</t>
  </si>
  <si>
    <t>Se actualiza el control para que aplique a todos los mantenimientos, no solo los programados, ya que ocurre con los no programados también</t>
  </si>
  <si>
    <t>AB.060.10.1 Revisar y aprobar los estándares establecidos para los vehículos fijos que ingresen a la operación, teniendo en cuenta: mantenimientos, pólizas y cumplimiento normativo vigente, capacitaciones.</t>
  </si>
  <si>
    <t>AB.060.11.1</t>
  </si>
  <si>
    <t>AB.060.11.1 Revisar y confirmar de manera aleatoria con el proveedor la asignación del vehículo y conductor para los servicios solicitados por medio de las diferentes herramientas habilitadas, con el fin de asegurar que los servicios programados se encuentren confirmados a los usuarios.</t>
  </si>
  <si>
    <t>Se actualiza el propósito del control</t>
  </si>
  <si>
    <r>
      <t xml:space="preserve">AB.060.10 Accidentes o incidentes durante el servicio de Transporte terrestre, fluvial y renting
</t>
    </r>
    <r>
      <rPr>
        <b/>
        <sz val="11"/>
        <color theme="1"/>
        <rFont val="Calibri"/>
        <family val="2"/>
        <scheme val="minor"/>
      </rPr>
      <t>Causas</t>
    </r>
    <r>
      <rPr>
        <sz val="11"/>
        <color theme="1"/>
        <rFont val="Calibri"/>
        <family val="2"/>
        <scheme val="minor"/>
      </rPr>
      <t xml:space="preserve">: 
-	Incumplimiento de las obligaciones del contratista y funcionarios en materia HSE y la legislación en seguridad Vial
-	Mantenimientos programados no realizados o mal ejecutados en la flota de transporte
-	Fallas mecánicas en la flota de transporte
-	Imprevistos asociados de agentes viales externos
-	Factor humano 
-	Uso de los vehículos para fines distintos a los definidos en los lineamientos y necesidades de Cenit 
</t>
    </r>
    <r>
      <rPr>
        <b/>
        <sz val="11"/>
        <color theme="1"/>
        <rFont val="Calibri"/>
        <family val="2"/>
        <scheme val="minor"/>
      </rPr>
      <t>Consecuencias</t>
    </r>
    <r>
      <rPr>
        <sz val="11"/>
        <color theme="1"/>
        <rFont val="Calibri"/>
        <family val="2"/>
        <scheme val="minor"/>
      </rPr>
      <t>: 
-	Fatalidades o lesiones permanentes o temporales de funcionarios
-	Fatalidades o lesiones permanentes o temporales de terceros no autorizados, y no cobertura de pólizas de seguros
-	Daños en infraestructura propia o de terceros 
-	Retrasos en el cumplimiento de horarios y turnos de trabajo 
-	Afectación en la continuidad operativa del negocio 
-	Quejas e inconformidades por parte de clientes y usuarios del servicio
-	Demandas, sanciones y sus costos. Procesos legales y daños antijuridicos
-	Afectación en la imagen reputacional
-	Incumplimiento contractual y del código ética
-	Pérdidas económicas</t>
    </r>
  </si>
  <si>
    <r>
      <t xml:space="preserve">AB.070.1 Planear y estructurar convenios y/o acuerdos por fuera de los lineamientos corporativos
Causas:
- Debilidades en la identificación, definición y análisis de los convenios y/o acuerdos requeridos por Cenit con terceros y requerimientos internos.
- Solicitud de un convenio y/o acuerdo por situaciones imprevisibles
- Desarticulación entre procesos de otras áreas de la organización que forman parte de la suscripción del convenio y/o acuerdo 
- Falta de disponibilidad presupuestal asociada al desarrollo del convenio y/o acuerdo en caso de requerirse
- Falta actualización de la estrategia de la compañía frente a los cambios ocurridos en el entorno o en la situación local.
- Gestión de convenios y/o acuerdos sin el seguimiento del procedimiento aplicable
</t>
    </r>
    <r>
      <rPr>
        <b/>
        <sz val="11"/>
        <color theme="1"/>
        <rFont val="Calibri"/>
        <family val="2"/>
        <scheme val="minor"/>
      </rPr>
      <t>Consecuencias</t>
    </r>
    <r>
      <rPr>
        <sz val="11"/>
        <color theme="1"/>
        <rFont val="Calibri"/>
        <family val="2"/>
        <scheme val="minor"/>
      </rPr>
      <t>: 
- Desviación del Plan Anual de Convenios y/o Acuerdos 
- Tiempos cortos en el cumplimiento de proceso para la selección del aliado (concurso de aliados)
- Deficiente estructuración del proyecto objeto del Convenio y/o Acuerdo a celebrar y por ende modificaciones prematuras sobre el Convenio y/o Acuerdo suscrito.
- Incumplimiento de la promesa de valor
- Reprocesos administrativos, legales y/o técnicos
- Pérdidas económicas para la organización 
- Demandas por responsabilidad fiscal y daño antijurídico
- Reclamaciones</t>
    </r>
  </si>
  <si>
    <t>Jefatura Desarrollo de Proveedores</t>
  </si>
  <si>
    <t>- Creación del dato maestro en SAP
- Preselección del aliado (si aplica)
- Informe de Recomendación (si aplica)
- Reporte del análisis del LA/FT (Listas restrictivas) 
Ubicación: SharePoint ruta oficial de Abastecimiento</t>
  </si>
  <si>
    <t>AB.070.2.2 Evaluar y aprobar la selección del aliado para la suscripción del convenio y/o acuerdo, por medio de la verificación de cumplimiento de los requisitos establecidos en la estrategia, en caso de existir concurso de aliados.
La recomendación de suscripción del convenio o acuerdo se documenta en el informe de recomendación el cual es firmado por el Usuario.</t>
  </si>
  <si>
    <t>Se precisa que es en caso de existir concurso de aliados</t>
  </si>
  <si>
    <t>- Informe de Recomendación (si aplica) y Aceptación de aliados (si aplica)
- Declaratoria de Cancelación de concurso de aliados o Combinación de las Anteriores según corresponda o paper de solicitud de suscripción del Convenio y/o acuerdos (si aplica)
Ubicación: SharePoint ruta oficial de Abastecimiento</t>
  </si>
  <si>
    <r>
      <t xml:space="preserve">AB.070.2 Fraude, corrupción, y/o favorecimiento propio o a terceros, lavado de activos y financiación de terrorismo en la suscripción de convenios y/o acuerdos
</t>
    </r>
    <r>
      <rPr>
        <b/>
        <sz val="11"/>
        <color theme="1"/>
        <rFont val="Calibri"/>
        <family val="2"/>
        <scheme val="minor"/>
      </rPr>
      <t>Causas</t>
    </r>
    <r>
      <rPr>
        <sz val="11"/>
        <color theme="1"/>
        <rFont val="Calibri"/>
        <family val="2"/>
        <scheme val="minor"/>
      </rPr>
      <t xml:space="preserve">:
- Direccionamiento de convenios y/o acuerdos a partir de las condiciones de suscripción
- Incumplimiento de las disposiciones y niveles de atribución definidos en el Manual de Delegación de Autoridad de la Compañía MAD
- Concentración de funciones.
- Incumplimiento de los procedimientos para la suscripción de convenios y/o acuerdos.
</t>
    </r>
    <r>
      <rPr>
        <b/>
        <sz val="11"/>
        <color theme="1"/>
        <rFont val="Calibri"/>
        <family val="2"/>
        <scheme val="minor"/>
      </rPr>
      <t>Consecuencias</t>
    </r>
    <r>
      <rPr>
        <sz val="11"/>
        <color theme="1"/>
        <rFont val="Calibri"/>
        <family val="2"/>
        <scheme val="minor"/>
      </rPr>
      <t>: 
- Pérdida reputacional por afectación a la imagen
- Pérdidas económicas
- Procesos legales y sanciones. Daño antijurídico.</t>
    </r>
  </si>
  <si>
    <t>AB.070.3 Selección de aliados sin el cumplimiento de los requisitos y las características de idoneidad
Causas:
- Incumplimiento del procedimiento de selección de aliados
- Direccionamiento de convenios y acuerdos a partir de las condiciones establecidas para la suscripción.
- Manipulación de propuestas para beneficio propio o de terceros 
- Realizar la suscripción sin tener el presupuesto y la Solped requerida.
Consecuencias:
- Afectación a la reputación de la Compañía
- Pérdidas económicas. 
- Procesos Penales</t>
  </si>
  <si>
    <t>AB.070.4.1 Verificar el cumplimiento de los requisitos mínimos establecidos para dar inicio</t>
  </si>
  <si>
    <t>AB.070.4 Incumplimiento a la normatividad legal aplicable o a las condiciones pactadas en el trámite, celebración y ejecución del acuerdo y/o convenio.
Causas:
- Desconocimiento de la normatividad o trámites requeridos
- Omisión por parte de los responsables del cumplimiento de requisitos/condiciones para el inicio.
- Incumplimiento de los procedimientos de gestión de Convenios y/o acuerdos
Consecuencias: 
- Pérdida Imagen reputacional
- Pérdidas económicas
- Procesos legales y sanciones. Daño antijurídico
- Hallazgos de Entes de control</t>
  </si>
  <si>
    <t>Se precisa que el control es para incluir y/o acuerdo.</t>
  </si>
  <si>
    <t>AB.070.4.1 Verificar el cumplimiento de los requisitos mínimos establecidos para dar inicio acorde con lo definido en el convenio y/o acuerdo, actividad realizada en conjunto con el Supervisor Técnico y las áreas usuarias cuando sea procedente.</t>
  </si>
  <si>
    <r>
      <t xml:space="preserve">AB.070.5 Ejecución de aportes en bienes y servicios no alineados a la estrategia y plan de inversión definido en los convenios y/o acuerdos
</t>
    </r>
    <r>
      <rPr>
        <b/>
        <sz val="11"/>
        <rFont val="Calibri"/>
        <family val="2"/>
        <scheme val="minor"/>
      </rPr>
      <t>Causas</t>
    </r>
    <r>
      <rPr>
        <sz val="11"/>
        <rFont val="Calibri"/>
        <family val="2"/>
        <scheme val="minor"/>
      </rPr>
      <t xml:space="preserve">:
- Aliado ejecuta los aportes de manera diferente a lo pactado en el Convenio y/o acuerdo
- Falta de oportunidad o falta de seguimiento a la ejecución de los aportes
- Incumplimiento de las condiciones acordadas para otorgar el desembolso o ausencia de soportes
- Falta de documentos que soporten la ejecución de aportes
</t>
    </r>
    <r>
      <rPr>
        <b/>
        <sz val="11"/>
        <rFont val="Calibri"/>
        <family val="2"/>
        <scheme val="minor"/>
      </rPr>
      <t>Consecuencias</t>
    </r>
    <r>
      <rPr>
        <sz val="11"/>
        <rFont val="Calibri"/>
        <family val="2"/>
        <scheme val="minor"/>
      </rPr>
      <t>: 
- Desviación del plan de inversión
- Incumplimiento al acuerdo y/o convenio
- Hallazgos de entes de control
- Procesos por responsabilidad fiscal, penal y civil
- Daño antijurídico</t>
    </r>
  </si>
  <si>
    <t>AB.070.5.5 Realizar seguimiento a la ejecución y cumplimiento de los convenios y/o acuerdos, analizando y revisando los informes de seguimiento presentados por el aliado ejecutor.
Cuando se presenten desviaciones, alertas o incumplimientos el administrador y/o el supervisor/interventor propondrán directamente o en instancia de Comité de Coordinación en caso de ser necesario, las acciones preventivas y correctivas a las mismas.</t>
  </si>
  <si>
    <t xml:space="preserve">AB.070.6 Debilidades en la estructuración del plan de gastos e inversiones del convenio y/o acuerdo
Causas:
- Estructuración del plan de gastos e inversiones con destinación de los recursos a bienes, servicios u obras, que no estén incluidos dentro del alcance de Convenio y/o acuerdo.
- Omisión por parte de los responsables del estructurar el plan de gastos e inversiones 
Consecuencias: 
- Sanciones legales
- Hallazgos penales, fiscales y disciplinarios
- Pérdida de la imagen reputacional
- Pérdidas económicas
- Desembolsos o entrega de aportes diferentes a lo que se encuentre definidos en la estrategia del convenio </t>
  </si>
  <si>
    <t>AB.070.6 Debilidades en la estructuración del plan de gastos e inversiones del convenio y/o acuerdo</t>
  </si>
  <si>
    <t>AB.070.6.1 Revisar y aprobar en instancia de Comité de Coordinación del Convenio y/o acuerdo el documento operativo (o el que haga sus veces) la ejecución del plan de gastos e inversiones, verificando que cumplan con lo definido en el acuerdo y/o convenio.</t>
  </si>
  <si>
    <t>AB.070.1.1 Revisar, consolidar y aprobar el Plan de Convenios/acuerdos</t>
  </si>
  <si>
    <t xml:space="preserve">AB.070.7.1 Verificar el cumplimiento de los requisitos establecidos según lo estipulado en el acuerdo y/o convenio para el cierre y liquidación del mismo, mediante la aprobación del acta de liquidación o documento equivalente de conformidad con lo previsto en el acuerdo y/o convenio y sus soportes o la ley aplicable, identificando plenamente el balance de los aportes y el cumplimiento de las demás obligaciones acordadas según sea aplicable, así como las acciones que procedan sobre ellos.
</t>
  </si>
  <si>
    <t>AB.070.1.2 Estructurar y aprobar la estrategia de convenios/acuerdos</t>
  </si>
  <si>
    <t>AB.070.2.1 Verificar que los potenciales aliados cumplen con los requisitos financieros, técnicos, legal y reputacionales, incluyendo el análisis en listas restrictivas para la suscripción de convenios y/o acuerdos, con el fin de garantizar la celebración del convenio y/o acuerdo con el al aliado más idóneo. 
En caso de encontrar coincidencias en las listas restrictivas, inhabilidades e incompatibilidades, u otros documentos de control, debe notificarse al área de Cumplimiento y al área Legal para el análisis del caso, según corresponda.</t>
  </si>
  <si>
    <t>Soluciones Logísticas de Bajas Emisiones</t>
  </si>
  <si>
    <t>Desarrollo de soluciones logísticas de bajas emisiones</t>
  </si>
  <si>
    <t>Gerencia Energías para la Transición</t>
  </si>
  <si>
    <t>BE.01</t>
  </si>
  <si>
    <t>BE.01 Negocios de bajas emisiones que no generen el valor esperado frente a la transición energética</t>
  </si>
  <si>
    <t>Jefatura Operaciones Logísticas Bajas Emisiones</t>
  </si>
  <si>
    <t>GF.20.2.6 El sistema SAP valida automáticamente que el documento de pago esté contabilizado y liberado</t>
  </si>
  <si>
    <r>
      <t xml:space="preserve">GF.030.27 Posibilidad de recibir dádivas o beneficios a nombre propio o de tercero para modificar y/o castigar cartera de clientes.
</t>
    </r>
    <r>
      <rPr>
        <b/>
        <sz val="11"/>
        <rFont val="Calibri"/>
        <family val="2"/>
        <scheme val="minor"/>
      </rPr>
      <t>Causas</t>
    </r>
    <r>
      <rPr>
        <sz val="11"/>
        <rFont val="Calibri"/>
        <family val="2"/>
        <scheme val="minor"/>
      </rPr>
      <t xml:space="preserve">:
- Realizar castigos sin aprobación o documentación soporte. 
- Modificación no autorizada de los saldos de cartera.
- Aplicar pagos recibidos a otros clientes. 
- Concentración de funciones. 
</t>
    </r>
    <r>
      <rPr>
        <b/>
        <sz val="11"/>
        <rFont val="Calibri"/>
        <family val="2"/>
        <scheme val="minor"/>
      </rPr>
      <t>Consecuencias</t>
    </r>
    <r>
      <rPr>
        <sz val="11"/>
        <rFont val="Calibri"/>
        <family val="2"/>
        <scheme val="minor"/>
      </rPr>
      <t>:
Afectación a la reputación y a los ingresos de la compañía
Daño antijurídico</t>
    </r>
  </si>
  <si>
    <r>
      <t xml:space="preserve">ELC.EC.02 Falta de independencia por parte de la Junta Directiva y del Comité de Auditoría, así como desarticulación entre la estrategia corporativa, el modelo de gobierno corporativo de Cenit y los documentos corporativos asociados (estatutos, actas de órganos de gobierno, matrices de modelo de relacionamiento).
</t>
    </r>
    <r>
      <rPr>
        <b/>
        <sz val="11"/>
        <color theme="1"/>
        <rFont val="Calibri"/>
        <family val="2"/>
        <scheme val="minor"/>
      </rPr>
      <t>Causas</t>
    </r>
    <r>
      <rPr>
        <sz val="11"/>
        <color theme="1"/>
        <rFont val="Calibri"/>
        <family val="2"/>
        <scheme val="minor"/>
      </rPr>
      <t xml:space="preserve">:
- Desconocimiento de lineamientos, responsabilidades y funciones de los Órganos de Gobierno
- Que no se incluyan y discutan los asuntos relevantes del negocio
- Conflicto de interés de los miembros que integran los órganos de gobierno
- Falta de implementación de las actividades definidas en el modelo de relacionamiento con las filiales del Segmento MID.
- Ausencia de seguimiento a las actas de los órganos de gobierno
</t>
    </r>
    <r>
      <rPr>
        <b/>
        <sz val="11"/>
        <color theme="1"/>
        <rFont val="Calibri"/>
        <family val="2"/>
        <scheme val="minor"/>
      </rPr>
      <t>Consecuencias</t>
    </r>
    <r>
      <rPr>
        <sz val="11"/>
        <color theme="1"/>
        <rFont val="Calibri"/>
        <family val="2"/>
        <scheme val="minor"/>
      </rPr>
      <t>:
Toma de decisiones y/o aprobaciones en nombre de la Compañía no autorizadas y/o sin alineación con los objetivos estratégicos que generan pérdidas económicas (contingencias) y/o afectación a la imagen</t>
    </r>
  </si>
  <si>
    <r>
      <t xml:space="preserve">SS.020.5 Incumplimiento a los requisitos legales para la gestión de PQRS 
</t>
    </r>
    <r>
      <rPr>
        <b/>
        <sz val="11"/>
        <color theme="1"/>
        <rFont val="Calibri"/>
        <family val="2"/>
        <scheme val="minor"/>
      </rPr>
      <t>Causa</t>
    </r>
    <r>
      <rPr>
        <sz val="11"/>
        <color theme="1"/>
        <rFont val="Calibri"/>
        <family val="2"/>
        <scheme val="minor"/>
      </rPr>
      <t xml:space="preserve">:
- Desconocimiento de la Constitución, la ley, las guías y procedimientos internos
- Errores en clasificación y registro de la información en la herramienta
- Direccionamiento inadecuado del área responsable de dar respuesta
- Respuesta incompleta y/o que no atienda lo solicitado
</t>
    </r>
    <r>
      <rPr>
        <b/>
        <sz val="11"/>
        <color theme="1"/>
        <rFont val="Calibri"/>
        <family val="2"/>
        <scheme val="minor"/>
      </rPr>
      <t>Consecuencias</t>
    </r>
    <r>
      <rPr>
        <sz val="11"/>
        <color theme="1"/>
        <rFont val="Calibri"/>
        <family val="2"/>
        <scheme val="minor"/>
      </rPr>
      <t>:
Sanciones legales, disciplinarias y acciones constitucionales en contra de la compañía</t>
    </r>
  </si>
  <si>
    <r>
      <t xml:space="preserve">SS.020.6 Afectación económica por el incremento en el pago de condenas en litigios que pueden ser solucionados antes de que se dé trámite a la acción judicial, o por daños antijurídicos
</t>
    </r>
    <r>
      <rPr>
        <b/>
        <sz val="11"/>
        <color theme="1"/>
        <rFont val="Calibri"/>
        <family val="2"/>
        <scheme val="minor"/>
      </rPr>
      <t>Causas</t>
    </r>
    <r>
      <rPr>
        <sz val="11"/>
        <color theme="1"/>
        <rFont val="Calibri"/>
        <family val="2"/>
        <scheme val="minor"/>
      </rPr>
      <t xml:space="preserve">:
- Falta de aplicación de Mecanismos Alternativos de Solución de Controversias (MASC) por parte de CENIT por gestión inadecuada
- Falta de formulación de directrices de conciliación por parte del comité de conciliación y otros Mecanismos Alternativos de Solución (MAS)
</t>
    </r>
    <r>
      <rPr>
        <b/>
        <sz val="11"/>
        <color theme="1"/>
        <rFont val="Calibri"/>
        <family val="2"/>
        <scheme val="minor"/>
      </rPr>
      <t>Consecuencias</t>
    </r>
    <r>
      <rPr>
        <sz val="11"/>
        <color theme="1"/>
        <rFont val="Calibri"/>
        <family val="2"/>
        <scheme val="minor"/>
      </rPr>
      <t>: 
- Aumento en el volumen de demandas y condenas a la entidad
- Carga laboral adicional
- Afectaciones financieras adicionales
- Materialización de daños antijurídicos</t>
    </r>
  </si>
  <si>
    <r>
      <t xml:space="preserve">SS.040.1 Incumplimientos legales o regulatorios y/o daños antijuridicos
</t>
    </r>
    <r>
      <rPr>
        <b/>
        <sz val="11"/>
        <rFont val="Calibri"/>
        <family val="2"/>
        <scheme val="minor"/>
      </rPr>
      <t>Causas</t>
    </r>
    <r>
      <rPr>
        <sz val="11"/>
        <rFont val="Calibri"/>
        <family val="2"/>
        <scheme val="minor"/>
      </rPr>
      <t xml:space="preserve">:
- Desconocimiento de la regulación, lineamientos y procedimientos internos
- Cambios en el marco legal y regulatorio (ambiental, tarifas, impuestos, entorno, etc.) que generen afectación operativa, económica y el desarrollo o realización de proyectos o nuevos negocios. 
</t>
    </r>
    <r>
      <rPr>
        <b/>
        <sz val="11"/>
        <rFont val="Calibri"/>
        <family val="2"/>
        <scheme val="minor"/>
      </rPr>
      <t>Consecuencias</t>
    </r>
    <r>
      <rPr>
        <sz val="11"/>
        <rFont val="Calibri"/>
        <family val="2"/>
        <scheme val="minor"/>
      </rPr>
      <t>:
Sanciones e investigaciones, requerimientos de entes de control y afectación en la imagen por incumplimientos regulatorios 
Materialización de daños antijuridicos</t>
    </r>
  </si>
  <si>
    <t>Asesoría Legal y Regulatoria</t>
  </si>
  <si>
    <t>Nombre del Riesgo</t>
  </si>
  <si>
    <t>Todas las áreas - supervisor/a/e técnico</t>
  </si>
  <si>
    <t>Jefatura de Proyectos y Jefatura Estrategia y Planeación de la gestión de Activos</t>
  </si>
  <si>
    <t>Jefatura Estrategia y Planeación de la gestión de Activos</t>
  </si>
  <si>
    <t>Jefatura gestión de Desempeño de Activos</t>
  </si>
  <si>
    <t>GF.011.2</t>
  </si>
  <si>
    <t>GF.011.2 Pérdida del derecho a indemnización en el proceso de reclamación</t>
  </si>
  <si>
    <t>GF.011.1 Ausencia o insuficiencia de mecanismos de Retención y Transferencia de riesgos</t>
  </si>
  <si>
    <t xml:space="preserve"> GF.011.1 Ausencia o insuficiencia de mecanismos de Retención y Transferencia de riesgos
Causas: 
- Desconocimiento del procedimiento de Retención y Transferencia de Riesgos en CENIT 
- Errores en la información suministrada a los brókeres de seguros para emitir y/o renovar pólizas 
- Inadecuados términos y condiciones de aseguramiento 
- inapropiada estructura, nómina (grupo de compañías aseguradoras) y capacidad financiera de los aseguradores. 
Consecuencias: 
Pérdida de recursos económicos y activos de CENIT ante daños a la infraestructura, o reparaciones a terceros ante eventos accidentales súbitos e imprevistos</t>
  </si>
  <si>
    <t>GF.011.2.1</t>
  </si>
  <si>
    <t>GF.011.2.1 Revisar los eventos reportados y realizar seguimiento a siniestros</t>
  </si>
  <si>
    <t>GF.011.2 Pérdida del derecho a indemnización en el proceso de reclamación, debido a:
Causas: 
- Desconocimiento de los procedimientos para aviso y reclamos de siniestros por parte de las áreas
- Extemporaneidad en la presentación de los reclamos, fallas en la estrategia de reclamación
Consecuencias: 
Pérdida de recursos económicos y activos de CENIT ante daños a la infraestructura, o reparaciones a terceros ante eventos accidentales súbitos e imprevistos</t>
  </si>
  <si>
    <t>GF.011.1.4 Revisar y aprobar los cambios en las políticas y lineamientos de seguros de acuerdo con las necesidades de la organización</t>
  </si>
  <si>
    <t>No aplica, es nuevo riesgo</t>
  </si>
  <si>
    <t>Inclusión - nuevo riesgo</t>
  </si>
  <si>
    <t>Se crea nuevo control para mitigar el nuevo riesgo identificado</t>
  </si>
  <si>
    <t>No aplica, es nuevo control</t>
  </si>
  <si>
    <t>Correo con el envío de la conciliación de amortización a contabilidad y correo de confirmación o revisión de diferencias.
Ubicación: RUCE</t>
  </si>
  <si>
    <t>GF.011.2.1 Revisar los eventos reportados y realizar seguimiento a siniestros a través de:
- Revisión de la información de los siniestros reportados por las áreas de Cenit
- Verificar si el evento esta cubierto a la luz de los términos y condiciones de cobertura
- Verificar el estado de avance de las reclamaciones en curso</t>
  </si>
  <si>
    <t>Actas o notas de la reunión sistemática en la cual se realiza seguimiento de reclamos y siniestros. 
Si no hay reclamos ni siniestros en curso, no se requiere acta.
Ubicación: RUCE</t>
  </si>
  <si>
    <t>GA.040.2.1 Validar la cantidad de órdenes de trabajo de inspección y de monitoreo ejecutadas vs las programadas (liberadas) en SAP por las jefaturas de Gestión de Desempeño de Activos y de Aseguramiento de la Integridad, en caso de encontrar órdenes pendientes mayores a 6 meses, revisar con los responsables la situación detectada y se documentan los compromisos/acciones para cerrar las brechas identificadas.</t>
  </si>
  <si>
    <t>GA.040.2.1 Validar la cantidad de órdenes de mantenimiento ejecutadas vs las programadas (liberadas) en SAP por las jefaturas de mantenimiento para la vigencia en curso, en caso de encontrar desviaciones, revisar con las jefaturas de mantenimiento la situación detectada y se documentan los compromisos/acciones para cerrar las brechas identificadas.</t>
  </si>
  <si>
    <t>MT.040.1.1</t>
  </si>
  <si>
    <t xml:space="preserve">MT.040.1.1 Validar la cantidad de órdenes de mantenimiento ejecutadas </t>
  </si>
  <si>
    <t>GA.040.2.1 Validar la cantidad de órdenes de trabajo</t>
  </si>
  <si>
    <t>Conceptos emitidos con el VoBo de la revisión.
Ubicación: SharePoint VP Legal/Expediente Digital</t>
  </si>
  <si>
    <t>Gerencia Legal de Negocio y Gerencia Legal Contractual</t>
  </si>
  <si>
    <t>SS.020.1.1 Revisar y aprobar el concepto legal estratégico a emitir verificando que cumpla con los lineamientos establecidos en el formato de concepto legal, incluyendo como mínimo la definición de la parte solicitante, el análisis legal realizado, conclusiones y documentos revisados. Lo anterior para prevenir daño antijurídico.
Nota: El formato no aplica para conceptos emitidos por abogados externos.</t>
  </si>
  <si>
    <t>SS.020.1.1 Revisar y aprobar el concepto legal estratégico</t>
  </si>
  <si>
    <t>Se actualiza el control visibilizando que busca evitar el daño antijurídico y se precisa el alcance ya que aplica para los conceptos legales estratégicos</t>
  </si>
  <si>
    <t>Eliminado</t>
  </si>
  <si>
    <t>GA.020.1.1 Monitorear las inversiones ejecutadas por la Gerencia de Activos a través de la evaluación de la ejecución presupuestal y el seguimiento a los indicadores de ejecución establecidos para cada proyecto. Si se identifican desviaciones entre lo planeado versus lo ejecutado se establecen planes de acción con los responsables.</t>
  </si>
  <si>
    <t>Se actualiza el control dado el NMO, ya que la gestión se realizaría para las órdenes de trabajo de inspección y de monitoreo. Para las de mantenimiento se creará un control independiente. (MT.040.1.1)
Se fortalece el control para especificar las OTs que requieren gestión especial (desviación en términos del tiempo de la OT)</t>
  </si>
  <si>
    <t>No aplica - cambios en responsables</t>
  </si>
  <si>
    <t>1. Correo electrónico enviado por el capitalizador en el cual se anexa el formato de capitalización.
2. Correo electrónico enviado por Outsourcing contable activos fijos  o  Profesional de Operaciones Financieras al líder de los Capitalizadores del proyecto adjuntando el Excel donde se conciliaron las cifras vs SAP
IPE: Pantalla SAP donde se evidencia las liquidaciones del mes. 
Ubicación: RUCE.</t>
  </si>
  <si>
    <t>Se actualizan los responsables de acuerdo con el NMO</t>
  </si>
  <si>
    <t>1. Correo electrónico por parte del Coordinador de Activos Fijos aprobando: 
-La Hoja de trabajo de verificación de creaciones vs catálogo de activos fijos
-Hoja de trabajo de verificación de bajas y traslados vs formatos de solicitud. (Asegurando en la hoja que el procesamiento efectivamente corresponde a lo solicitado)
Correo electrónico enviado por Data Maestra de Activos al Coordinador de Activos Fijos.
IPE: Pantallas de SAP con la validación de integridad (cantidad) de activo.
Ubicación: RUCE</t>
  </si>
  <si>
    <t>Se actualiza redacción del control frente a la verificación de la muestra, ya que no será aleatoria sino selectiva y se actualiza la evidencia</t>
  </si>
  <si>
    <t>GF.030.4.4 Revisar el informe entregado por el tercero encargado de realizar la toma física de activos fijos.</t>
  </si>
  <si>
    <t>GF.030.8.1 Revisar la aceptación de una factura electrónica para el registro en el sistema SAP verificando el cumplimiento de los requisitos a través del archivo XML en la herramienta Collector, las facturas que no cumplan con los requisitos son rechazadas y se envía notificación automática al proveedor.</t>
  </si>
  <si>
    <t>Se actualiza redacción del control frente a facturación electrónica</t>
  </si>
  <si>
    <t>Se actualiza el control para precisar la revisión del Supervisor del Outsourcing de Cuentas por Pagar por ser una actividad relevante ejecuta por un tercero</t>
  </si>
  <si>
    <t>GF.30.18.1 Verificar que la provisión registrada por concepto de litigios sea adecuada y precisa, asegurando que se basen en la información proporcionada por el Área Legal de la Compañía. Esta verificación debe incluir una revisión del estado de los litigios, la cuantía, la probabilidad de condena y/o indemnización de procesos judiciales y administrativos.</t>
  </si>
  <si>
    <t>GF.030.8.7</t>
  </si>
  <si>
    <t>GF.030.18.7 Aprobar el cálculo y los registros de actualización que se reciben por parte del actuario, para lo cual el equipo financiero revisa el informe del actuario y propone los registros contables a realizar.</t>
  </si>
  <si>
    <t>Se ajusta redacción del control, se precisa la aprobación</t>
  </si>
  <si>
    <t>Se ajusta redacción del control, se precisa la validación</t>
  </si>
  <si>
    <t>1.  Correo electrónico con el visto bueno de revisión por parte del Coordinador Contable / Jefe de Contabilidad. 
2. Imagen de pantalla de la TRM Cargada
Evidencia: RUCE.</t>
  </si>
  <si>
    <t>GF.030.17.3</t>
  </si>
  <si>
    <t>GF.30.17.9 Validar que la TRM se encuentre correctamente cargada y actualizada en el sistema SAP.</t>
  </si>
  <si>
    <t>GF.30.17.9 Validar que la TRM se encuentre correctamente cargada y actualizada en el sistema SAP por el ROBOT TERE, mediante la validación diaria del correo de actualización enviado por la herramienta una vez realiza el cargue.</t>
  </si>
  <si>
    <t>1. Log de TERE con la trazabilidad del cargue de la TRM y correo enviado al  Especialista/Profesional Operaciones Financieras.
2. En caso de falla de la herramienta, correo electrónico  por parte del Especialista/Profesional Operaciones Financieras al orquestador para la revisión de la falla y la nueva ejecución de la rutina del ROBOT.
3. En caso de cargue manual, correo electrónico por parte del Especialista/Profesional Operaciones Financieras al Coordinador contable /Jefe de Contabilidad aprobando la tasa cargada en SAP.</t>
  </si>
  <si>
    <t xml:space="preserve">Correo electrónico enviado por el Especialista/Profesional de Operaciones Financieras con pantalla del Balance donde se valida que la información se encuentra en cero a nivel de clase.
Correo electrónico enviado por el Jefe de Contabilidad en respuesta de su validación 
IPE: Pantalla del Balance del sistema SAP. </t>
  </si>
  <si>
    <t>GF.30.17.7 Verificar que las modificaciones realizadas al Dato Maestro por el Especialista de Operaciones Financieras-Contabilidad durante los periodos de cierre y/o de contingencia corresponden a las autorizadas, mediante la revisión de los logs generados de SAP de las modificaciones realizadas con los soportes del cambio solicitado.</t>
  </si>
  <si>
    <t>GF.30.17.7 Verificar que las modificaciones realizadas al Dato Maestro</t>
  </si>
  <si>
    <t>1. Correo electrónico por parte Especialista/Profesional de Operaciones Financieras-Contabilidad con el reporte de los logs y la pantalla que valida la integridad de la información. 
2. Correo electrónico enviado por el Coordinador de Contabilidad a Especialista/Profesional de Operaciones Financieras-Contabilidad con el visto bueno de revisión.
3. Correo electrónico por parte del Coordinador Contable al área de TI con el listado de logs asociados a las transacciones de Data Maestra.
IPE: Log de modificaciones generado del sistema detallando fecha de inicio y finalización del reporte.
Ubicación: RUCE</t>
  </si>
  <si>
    <t>Retirar este control se ejecutó para efectos de fusión y ya no aplica</t>
  </si>
  <si>
    <t>GF.030.17.7</t>
  </si>
  <si>
    <t>GF.030.16.2 Revisar y aprobar el cumplimiento del Check list de cierre mensual para verificar la integridad, validez y valuación de los registros contables para cada uno de los procesos de acuerdo a la información entregada por el Profesional contable y de reportes.</t>
  </si>
  <si>
    <t>1. Check List de Cierre Contable por proceso, firmado por Coordinador Contable y el Jefe de Contabilidad.
Ubicación: RUCE</t>
  </si>
  <si>
    <t>Se ajusta redacción del control, se precisa responsable</t>
  </si>
  <si>
    <t xml:space="preserve">Memorando de análisis de instrumentos financieros firmados por: Profesional/Especialista de Operaciones Financieras, Coordinador Contable, Jefe de Contabilidad y Gerente de Operaciones Financieras.
IPE: Pantalla de descargue de SAP del Balance al cierre del año.
</t>
  </si>
  <si>
    <t>1. Conciliación del reporte de ventas SAP-SD del periodo versus SAP-FI y Hyperion, aprobada por el Coordinador Contable a través de correo electrónico.
2. Conciliación de ingresos por acuerdo comercial  y línea de servicio del  periodo en revisión, aprobado por el Gerente/a Comercial de Logística y Transporte, en la cual se identifican qué contratos son generadores de ingresos.
3. Formato establecido para el análisis de los servicios provenientes de contratos con clientes, correspondientes a nuevas líneas de negocio, el cual debe ser firmado por el área comercial, la Coordinación de contabilidad y la Coordinación de Ingresos.  Esta evidencia se genera solo si se realizan nuevos contratos que pertenezcan a nuevas líneas de negocios.
IPE: Pantallas de SAP de los reportes generados.
        Reportes de ventas mensuales para el año objeto de análisis.</t>
  </si>
  <si>
    <t>1.Documento equivalente de aprobación de la conciliación entre el ingreso diferido que se ha reconocido a los clientes por concepto de contratos ship or pay con período de compensación y el valor máximo de este ingreso por parte del Gerente Comercial de Logística y Transporte y Gerente de Operaciones Financieras.
2. Solicitudes de notas débito o crédito, aprobadas por el Gerente Comercial de Logística y Transporte  y Gerente de Operaciones Financieras  si son requeridas.
IPE: Pantalla del ingreso diferido (SoP con periodo de compensación).</t>
  </si>
  <si>
    <t>Se actualiza el control para incluir la validación de tarifas</t>
  </si>
  <si>
    <t>GF.030.26.1 Analizar las decisiones fiscales en la elaboración de la declaración de renta y validar si estas pueden ser cuestionadas por la autoridad tributaria en cada vigencia fiscal</t>
  </si>
  <si>
    <t>GF.030.26.2 Validar la razonabilidad del impuesto diferido</t>
  </si>
  <si>
    <t xml:space="preserve">GF.030.24.2 Revisar la base de datos de los Acuerdos de Rentas Municipales en donde la Compañía es contribuyente declarante del impuesto de industria y comercio </t>
  </si>
  <si>
    <t>GF.030.24.4 Revisar el valor a pagar de las declaraciones tributarias (DIAN, municipales) y la fecha límite de pago</t>
  </si>
  <si>
    <t>GF.030.24.4 Revisar e informar al área de Cuentas por Pagar y Tesorería el valor a pagar de las declaraciones tributarias (DIAN, municipales) y la fecha límite de pago de acuerdo con el calendario de obligaciones tributarias, así como solicitar los soportes del pago de cada una de las declaraciones verificando que el mismo se haya realizado oportunamente, por medio de la revisión de los valores a pagar . En señal de revisión el Jefe / Especialista / Profesional envía la relación al área de Tesorería y la autorización de pago a el área de cuentas por pagar.
De generarse un saldo a favor no se emite comunicado al área de Cuentas por Pagar y Tesorería.</t>
  </si>
  <si>
    <t xml:space="preserve">GF.030.23.1 Revisar el cálculo de la provisión del Impuesto diferido y verificación del registro en el sistema SAP, validando la tasa proyectada y los papeles de trabajo (cuadro comparativo) que soportan el cálculo, cuando aplique así:
1. Cálculo en cierre de trimestre: Aplica 3 veces al año y se prepara tomando como base EEFF proyectados al cierre del año, enviados vía mail por la Gerencia de Planeación Financiera. Como insumo adicional se obtienen proyecciones que impacten rubros de Propiedad, Planta y Equipo de la compañía o cualquier otro rubro que pueda generar un impacto significativo en los EEFF al cierre del ejercicio (información que se solicita a la Jefatura Contable o a quien aplique). Con la información suministrada, el outsourcing tributario prepara hoja de trabajo de cifras comparativas entre los saldos contables y fiscales, para obtener así la tasa proyectada de la provisión del impuesto diferido para cierre del año, la cual será aplicada a la utilidad real del período objeto de análisis, arrojando como resultado la provisión del impuesto diferido del período.
2. Cálculo en cierre de mes diferente al trimestre: Para obtener el gasto del impuesto diferido, el outsourcing tributario prepara papel de trabajo, donde toma la tasa obtenida en el cierre del trimestre anterior y la aplica a la utilidad contable real (excluyendo ingreso por método de participación patrimonial) del mes objeto de cálculo. 
3. Cálculo en cierre de año o propósito específico: En este caso, el Outsourcing Tributario prepara anexo comparativo de saldos contables vs fiscales con cifras reales tomadas del sistema SAP. Cualquier anexo que se requiera se prepara con cifras reales. Si se requieren proyecciones se solicitan al área correspondiente.
Posteriormente, en señal de aprobación, el Jefe Tributario envía correo electrónico al Outsourcing con su visto bueno de la tasa calculada.
Cuando aplique, si como resultado de la revisión se identifican ajustes o modificaciones a realizar en el cálculo de la provisión del impuesto diferido, el área Tributaria envía correo electrónico con la solicitud de cambios o ajustes.
</t>
  </si>
  <si>
    <t>Cierre Trimestral: 
1. Hoja de trabajo en Excel con las proyecciones de Estados Financieros enviado a través de correo electrónico por la Gerencia de Planeación Financiera y los demás rubros proyectados y suministrados por el área de Contable o por el área que se requieran.
2. Cuadro comparativo de las diferencias temporarias sobre las cuales se calcula y se registra el impuesto diferido.
3. Validación que contiene revisión por parte del Profesional Operaciones Financieras - Tributario/Especialista Operaciones Financieras - Tributario. 
4. Correo electrónico por parte del jefe Tributario con la aprobación de la tasa para que se proceda con el registro en el sistema SAP.
5. Correo enviado por el Outsourcing Tributario confirmando al Profesional Operaciones Financieras - Tributario/Especialista Operaciones Financieras - Tributario/Jefe Tributario con la imagen de pantalla del cargue del impuesto diferido en SAP.
Cierre Mensual (diferente al trimestral):
1. Anexo de utilidad contable del mes objeto de cálculo tomada de SAP (excluyendo ingreso por método de participación patrimonial) multiplicada por la tasa determinada en el trimestre inmediatamente anterior.  Adicionalmente numerales 3, 4 y 5 del cierre trimestral.
Cierre Anual o para propósitos específicos:
1. Para el impuesto diferido real, correo electrónico enviado por el Outsourcing al Profesional Operaciones Financieras - Tributario/Especialista Operaciones Financieras - Tributario/Jefe Tributario, el cual contiene la hoja de trabajo Excel con cuadro comparativo de diferencias temporarias (IFRS vs Fiscal). Adicionalmente, numerales 3, 4 y 5 del cierre trimestral.
Cuando aplique: correo electrónico por parte del Profesional  Operaciones Financieras - Tributario/Especialista Operaciones Financieras - Tributario/Jefe Tributario dirigido al Outsourcing solicitando ajustes al cálculo.
IPE: PDF del EEFF Fiscal e IFRS generado del sistema SAP (aplica para cálculo del impuesto diferido real), pantallazo de  verificación de la utilidad contable sin Método de Participación Patrimonial al cierre del mes (aplica para cálculo del impuesto diferido mensual y trimestral) y pantallazo de verificación de los saldos del registro del impuesto diferido que reflejen el ajuste, este último aplica para todos los casos.</t>
  </si>
  <si>
    <t>Cierre Trimestral:
1. Hoja de trabajo en Excel con las proyecciones de Estados Financieros enviado vía correo electrónico por la Gerencia de Planeación Financiera y los demás rubros proyectados enviados por el área de Contable o por el área que se requieran.
2. Hoja de Trabajo, preparada por el Outsourcing Tributario, con el cálculo de la provisión del impuesto de renta el cual incluye la depuración de la renta y soportes.
3. Hoja de validación que contiene revisión por parte de Profesional  Operaciones Financieras - Tributario
Especialista Operaciones Financieras - Tributario.
4. Correo electrónico por parte del Jefe Tributario con la aprobación de la tasa. 
5. Correo enviado por  el Outsourcing confirmando (al Profesional  Operaciones Financieras - Tributario
/Especialista Operaciones Financieras - Tributario/Jefe Tributario) el cargue del impuesto de renta en SAP (pantallazo).
Cierre Mensual (diferente al trimestral)
1.Anexo de utilidad contable del mes tomada de SAP (excluyendo ingreso por método de participación patrimonial) multiplicada por la tasa determinada en el trimestre inmediatamente anterior.  Adicionalmente numerales 3, 4 y 5 del cierre trimestral.
Cierre Anual o para propósitos específicos:
1. Para la provisión del impuesto de renta real, correo electrónico enviado por el Outsourcing al Profesional  Operaciones Financieras - Tributario/Especialista Operaciones Financieras - Tributario/Jefe Tributario, incluyendo la hoja de trabajo de Excel que contiene la depuración del impuesto de renta. Adicionalmente numerales 3, 4 y 5 del cierre trimestral.
Cuando aplique: correo electrónico por parte del área tributaria de Cenit dirigido al Outsourcing solicitando ajustes al cálculo.
IPE: PDF del EEFF Fiscal e IFRS generado del sistema SAP (aplica para cálculo del impuesto de renta real), pantallazo de  verificación de la utilidad contable sin Método de Participación Patrimonial al cierre del mes (aplica para cálculo del impuesto de renta mensual y trimestral) y pantallazo de verificación de los saldos del registro del impuesto de renta que reflejen el ajuste, este último aplica para todos los casos.</t>
  </si>
  <si>
    <t xml:space="preserve">GF.030.26 Incumplimiento a la normatividad contable (NIC 12 - Impuesto a las Ganancias - Renta).
Causas:
* Decisiones fiscales en el impuesto de renta de la compañía no soportadas jurídicamente (posiciones inciertas)
* Diferencias en las partidas del impuesto diferido no justificadas que incidan en el cálculo del año (roll forward)
Consecuencia
* Afectaciones en las revelaciones de los Estados Financieros. 
</t>
  </si>
  <si>
    <t>1. Base de datos enviado de manera física o por correo electrónico por el Outsourcing Tributario para revisión del Jefe Tributario.
1.1 Comunicado de respuesta de los municipios (física - electrónica) o pantallazo de la pagina web del municipio.
2. Base de datos vigente de los acuerdos municipales con el visto bueno del Jefe Tributario.
3.Comunicación o correos electrónicos enviados por el área Tributaria y/o Outsourcing a cada municipio solicitando la normatividad actualizada para la preparación del impuesto de industria y comercio en custodia del área Tributaria.
4. En caso que aplique, Los formularios de las declaraciones descargadas de la Página Web de los municipios. 
5. Si aplica, correo electrónico por parte del Jefe / Especialista Operaciones Financieras- Tributario, al Outsourcing Solicitando actualización y/o ajuste a la base de datos de los acuerdos de Rentas Municipales
6. Memorando y/o correo electrónico del análisis de la normatividad tributaria y planes de acción (si aplica).</t>
  </si>
  <si>
    <t>GF.030.22.1 Verificar que la información de Notas y revelaciones de los estados financieros sean razonables, integras y de cumplimiento a las políticas establecidas a través de la lista de chequeo de revelaciones la cual es preparada por el especialista de reportes financieros y aprobadas por el Jefe de Consolidación y Reportes Financieros.</t>
  </si>
  <si>
    <t>1. Listado  de la información recibida de las diferentes áreas responsables de la generación de la notas (Kardex).
2. Correos electrónicos y/o soportes recibidos de cada una de las áreas que soportan la información circularizada.</t>
  </si>
  <si>
    <t>GF.030.21.1</t>
  </si>
  <si>
    <t>Se actualiza el control para por cambio de código, estaba repetido</t>
  </si>
  <si>
    <t>Se actualiza el control para precisar que corresponde a los saldos en Hyperion frente a la clasificación en la presentación de cierre de estados financieros</t>
  </si>
  <si>
    <t>GF.030.21.1 Revisar los Estados Financieros mensuales</t>
  </si>
  <si>
    <t>GF.030.22.3 Verificar que las notas sobre los EEFF se encuentren revisadas y aprobadas por los responsables</t>
  </si>
  <si>
    <t>Correo electrónico enviado por el Especialista de Operaciones Financieras al Jefe de Reportes Financieros para su validación y promoción que incluye:
1. Hoja de reporte Hyperion que resume el trabajo desde SAP al reporte Hyperion.
2. Balance SAP en PDF.
3. Certificado de carga en el aplicativo Hyperion.
4. Archivo de carga en Hyperion.
5. Conciliación saldos Hyperion VS Presentación al mismo corte.
6. IPE del balance.
7. Respuesta Correo por parte del  Jefe de Consolidación y Reportes Financieros con la validación y promoción del reporte de Hyperion.
Evidencia: Correo en RUCE</t>
  </si>
  <si>
    <t>GF.030.21.5 Revisar la información incluida en los formatos de reporte a las entidades de control a cargo de la Jefatura de Reportes Financieros.</t>
  </si>
  <si>
    <t>GF.030.21.5 Revisar que la información incluida en los formatos de reporte a las entidades de control a cargo de la Jefatura de Reportes Financieros sea consistente con la información generada por el sistema de información SAP y los Estados Financieros.
En caso de encontrar inconsistencias en la información, se envía por correo electrónico al Especialista de reportes financieros para realizar los ajustes correspondientes.</t>
  </si>
  <si>
    <t>AB.050.2.1 Verificar que la información necesaria para efecto de validar el cumplimiento de los criterios mínimos de la Compañía</t>
  </si>
  <si>
    <t>AB.050.2.1 Verificar la información para el cumplimiento de los criterios mínimos de la Compañía que permitan determinan la idoneidad, de los oferentes o aliados de servicios. Dichos criterios son: 
i) conocimiento de contraparte (Incluye verificación de listas restrictivas u otras fuentes de información)
ii) técnico
iii) financiero
iv) HSE; asegurando la trazabilidad y evidencia de la debida diligencia, para los aliados la gestión se ejecutará solo en caso de requerirse y los criterios que apliquen</t>
  </si>
  <si>
    <t>Jefatura Monitoreo y Desempeño Abastecimiento</t>
  </si>
  <si>
    <r>
      <t xml:space="preserve">AB.010.1 Planear compras de bienes y servicios innecesarios o que no se ajusten a las necesidades de la operación
</t>
    </r>
    <r>
      <rPr>
        <b/>
        <sz val="11"/>
        <color theme="1"/>
        <rFont val="Calibri"/>
        <family val="2"/>
        <scheme val="minor"/>
      </rPr>
      <t>Causas</t>
    </r>
    <r>
      <rPr>
        <sz val="11"/>
        <color theme="1"/>
        <rFont val="Calibri"/>
        <family val="2"/>
        <scheme val="minor"/>
      </rPr>
      <t xml:space="preserve">:
- Errores en el catálogo de materiales en SAP
- Errores en la consolidación de la información
- Requerimientos de abastecimiento con información incompleta
- Accesos No autorizados a los sistemas de información
- Concentración de funciones en los sistemas de información que operan los procesos de negocio y los servicios de TI
- Debilidades en la identificación, definición y análisis de las necesidades de bienes y servicios
- Falta de análisis y validación del stock de inventarios y contratos vigentes
</t>
    </r>
    <r>
      <rPr>
        <b/>
        <sz val="11"/>
        <color theme="1"/>
        <rFont val="Calibri"/>
        <family val="2"/>
        <scheme val="minor"/>
      </rPr>
      <t>Consecuencias</t>
    </r>
    <r>
      <rPr>
        <sz val="11"/>
        <color theme="1"/>
        <rFont val="Calibri"/>
        <family val="2"/>
        <scheme val="minor"/>
      </rPr>
      <t xml:space="preserve">: Sobrecostos y reprocesos para la Compañía, paros en la operación o demoras en el cumplimiento de los planes definidos por la Compañía y pérdidas económicas para la organización, Incumplimiento de la promesa de valor, reclamaciones, daño antijurídico
</t>
    </r>
  </si>
  <si>
    <t>- Reporte del listado de materiales catalogados en SAP con análisis realizados
- Planes de acción para cierre de brechas (cuando aplique)
Ubicación: SharePoint</t>
  </si>
  <si>
    <t>- Actas del Comité Estratégico de Abastecimiento.
- Plan estratégico de abastecimiento
- Modificaciones del Plan
- Calendario de estrategias de Abastecimiento
Ubicación: SharePoint</t>
  </si>
  <si>
    <t>- Archivo seguimiento al Plan táctico de abastecimiento. (cada mes)
- Informe de alertas de seguimiento (cada 2 meses)
Ubicación: SharePoint</t>
  </si>
  <si>
    <t>AB.010.2.5 Revisar y aprobar las estrategias de Abastecimiento por Categorías, sus modificaciones y el desempeño de las mismas, de acuerdo con el análisis sustentado en el comité y cumplimiento de la promesa de valor.</t>
  </si>
  <si>
    <t xml:space="preserve">AB.030.2.3 Evaluar el desempeño de los proveedores y/o contratistas verificando la conformidad de la prestación del servicio y/o bienes, con las obligaciones contractuales pactadas y los criterios de evaluación. </t>
  </si>
  <si>
    <t>GA.020.1.1 Monitorear las inversiones ejecutadas por la Gerencia de Activos a través de la evaluación de la ejecución presupuestal y el seguimiento a los indicadores de ejecución establecidos para cada inversión. Si se identifican desviaciones entre lo planeado versus lo ejecutado se establecen planes de acción con los responsables.</t>
  </si>
  <si>
    <t>GA.020.1.1 Monitorear la ejecución de las inversiones</t>
  </si>
  <si>
    <t>Informe mensual de ejecución presupuestal de inversiones de la Vicepresidencia de Operaciones y Gestión de Activos
Ubicación: SharePoint - enviado al área de portafolio</t>
  </si>
  <si>
    <t>AB.030.4.1 Verificar el cumplimiento de los requisitos establecidos según lo estipulado en el contrato para el cierre del mismo, mediante la elaboración y aprobación del acta de liquidación o documento equivalente de conformidad con lo previsto en el contrato y sus soportes. Así mismo verificar la liberación y cierre de todos los pedidos generados en el ERP.
Para las Ordenes de Compra no aplica el acta de liquidación, en estos eventos solo se requiere el recibo del material como recepción a satisfacción del bien.</t>
  </si>
  <si>
    <t>Jefatura Logística e Inventarios</t>
  </si>
  <si>
    <t xml:space="preserve">AB.030.1 Reconocer y pagar bienes y/o servicios no recibidos, o que no correspondan con lo acordado </t>
  </si>
  <si>
    <t xml:space="preserve">AB.030.3 Error en el cálculo y /o registro de provisiones / estimaciones de costos, gastos y cuentas por pagar </t>
  </si>
  <si>
    <t>AB.060.1 Pérdida y/ o deterioro de información recibida en custodia</t>
  </si>
  <si>
    <t>AB.010.1 Planear compras de bienes y servicios innecesarios o que no se ajusten a las necesidades de la operación</t>
  </si>
  <si>
    <t xml:space="preserve">TI.041.1 Perdida de conocimiento o Know how de los procesos de la compañía y/o errores u omisiones en la ejecución de los procesos </t>
  </si>
  <si>
    <t>EE.10.1 Establecer un modelo de procesos sin alineación con el direccionamiento estratégico y las necesidades de la organización
Riesgo a nivel de entidad:
ELC.EC.03 Falta de establecimiento de la estructura, líneas de reportes y responsabilidad apropiada para la consecución de los objetivos</t>
  </si>
  <si>
    <t>GF.030.24 Inoportunidad y/o presentación de declaraciones tributarias incumpliendo la normatividad vigente</t>
  </si>
  <si>
    <t xml:space="preserve">GF.030.22 Omitir notas y revelaciones o realizarlas con inconsistencias o errores en los Estados Financieros.
</t>
  </si>
  <si>
    <t xml:space="preserve">GF.030.10 Errores o inconsistencia en la determinación del valor de uso o valor razonable de la Propiedad, planta y equipo
</t>
  </si>
  <si>
    <t xml:space="preserve">GF.020.3 Mantener vínculos comerciales con Entidades Financieras y realizar pagos a terceros vinculados con actividades de LAFT y/o con ordenes judiciales de embargo
</t>
  </si>
  <si>
    <t>GF.020.2 Apropiación indebida de los recursos depositados en las cuentas de CENIT.</t>
  </si>
  <si>
    <t xml:space="preserve">CN.040.2
Reconocimiento incorrecto de los ingresos ordinarios en los estados financieros, provenientes de contratos con clientes </t>
  </si>
  <si>
    <t>GA.020.5 Posibilidad de recibir dádivas o beneficios a nombre propio o de terceros para autorizar pagos, entregas de proyectos, salidas y/o consumo de activos, que no estén conforme a los requisitos del proyecto, para beneficio de un tercero.</t>
  </si>
  <si>
    <t xml:space="preserve">AC.040.1 Cumplimiento extemporáneo o incumplimiento de la normatividad, legislación ambiental y actos administrativos por parte de la Organización.
</t>
  </si>
  <si>
    <t xml:space="preserve">ELC.EC.02 Falta de independencia por parte de la Junta Directiva y del Comité de Auditoría, así como desarticulación entre la estrategia corporativa, el modelo de gobierno corporativo de Cenit y los documentos corporativos asociados.
</t>
  </si>
  <si>
    <t>SS.030.4 Desconocimiento de las expectativas de los grupos de interés (GI) y falta de gestión de temas materiales (TM) de Cenit</t>
  </si>
  <si>
    <t>SS.030.5 Presentar informes de sostenibilidad sin el cumplimiento de requisitos legales y/o los parámetros de los estándares de reporte observados por Cenit</t>
  </si>
  <si>
    <t>PDN.020.3 Selección y/o estructuración del portafolio de proyectos e inversiones inviables para las operaciones, recursos y/o estructura de la Compañía</t>
  </si>
  <si>
    <t>CN.020.2 Errores en cálculo de las tarifas</t>
  </si>
  <si>
    <t>SS.010.5 Subestimar el canon de las áreas arrendadas a Clientes en los predios de Cenit</t>
  </si>
  <si>
    <t>GESF.06 Posibilidad de Ofrecer dádivas en dinero o especie a terceros y/o representantes del estado para tener viabilidad de la operación en la zona.</t>
  </si>
  <si>
    <t>GESF.05 Posibilidad de Aceptar dádivas o beneficios por facilitar a terceros la Contaminación de operaciones</t>
  </si>
  <si>
    <t xml:space="preserve">GESF.02 Contaminación (narcóticos, explosivos y armas) de operaciones helicoportadas de transporte de carga o personal al servicio de CENIT.
</t>
  </si>
  <si>
    <t>ELC.EC.01 Falta de compromiso con la integridad y los valores éticos.</t>
  </si>
  <si>
    <t>AC.050.1 Definición y ejecución de los planes anuales de preparación para la respuesta a emergencias operacionales insuficientes, desalineados con las directrices y/o incumpliendo la normatividad aplicable</t>
  </si>
  <si>
    <t>GO.040.3 Demandas laborales o reclamaciones por parte de los empleados activos o retirados.</t>
  </si>
  <si>
    <t>GO.040.2 Inoportunidad y/o inexactitud en la liquidación y pagos de seguridad social y parafiscales.</t>
  </si>
  <si>
    <t>GO.020.3 Posibilidad de recibir dádivas o beneficios a nombre propio o de terceros para la vinculación del talento humano</t>
  </si>
  <si>
    <t>AB.070.2.3 Revisar y aprobar la suscripción del convenio y/o acuerdo con la firma del mismo y realizar la liberación en SAP, previa validación de la completitud, actualización y suficiencia de la información registrada en el documento (objeto, fecha, valor, moneda, aliado) y su consistencia con los documentos del alcance y estrategia del convenio y/o acuerdo.</t>
  </si>
  <si>
    <t>AB.070.1.2 Realizar las sesiones de alcance y estrategia interdisciplinarias para la planeación de los Convenios y/o acuerdos, verificando que se encuentren alineados al Plan de Convenios y/o acuerdos y dando cumplimiento a los requisitos legales establecidos conforme al procedimiento de gestión de Convenios y/o acuerdos ASA-PD-018 y al reglamento del comité de convenios y/o acuerdos</t>
  </si>
  <si>
    <t>AB.060.1.2 Verificar el cumplimiento de los estándares mínimos de calidad ofrecidos por el proveedor</t>
  </si>
  <si>
    <t xml:space="preserve">AB.060.12.1 Seguimiento aleatorio para confirmar asignación del vehículo y conductor </t>
  </si>
  <si>
    <t>CN.030.1.2 Revisar y aprobar los contratos comerciales con clientes, lo cual incluye la validación de: 
i) Las cláusulas,
ii) La documentación soporte 
iii) La existencia de clausulas de garantías establecidas o según corresponda con la modalidad de pago
iv) Cláusulas antifraude, anticorrupción y de LA/FT/FPADM;
Los contratos que no cumplan con los requisitos mencionados no son firmados.</t>
  </si>
  <si>
    <t>CN.040.3.2 Asegurar que la totalidad de los ingresos enviados a través de Synthesis y ENRUTA, sean registrados en el sistema SAP, mediante la ejecución de las siguientes actividades:
1. Conciliar que las cantidades en Synthesis coincidan con las cantidades registradas en el sistema SAP.
2. Verificar que las solicitudes de facturación recibidas por ENRUTA coincidan con las facturas emitidas, para ello se compara que las solicitudes de facturación coincidan con lo registrado en el sistema SAP para generar la conciliación. 
3. En caso de identificar diferencias se remite la información al área(s) correspondiente(s), con el fin de que realicen los ajustes cuando aplique o den las justificaciones del caso. Cuando proceda, las áreas responsables enviarán el reporte actualizado con el cual se realizan las validaciones descritas en el numeral 1.
4. En caso de identificar diferencias en la validación realizada en el numeral 2, se remite la información al área(s) correspondiente(s), con el fin de que realicen los ajustes en las solicitudes de facturación cuando aplique o den las justificaciones del caso. Cuando no se pueda emitir la facturación durante el mes, se procede a estimar el valor pendiente por facturar para realizar el reconocimiento contable en el periodo correspondiente.</t>
  </si>
  <si>
    <t xml:space="preserve">GF.030.4.4 Validar la integridad del informe y el cumplimiento del alcance técnico y operacional establecido para la toma física anual realizada sobre una muestra del 10% de los activos totales, mediante verificación selectiva realizada por el Coordinador de Activos Fijos, de los activos por placas y descripción acorde con las especificaciones técnicas del contrato e informe recibido. De encontrarse diferencias se toman las acciones necesarias con relación a la novedad y al ejecutor de la toma física.
*Nota: La compañía efectúa inventarios totales cada 3 años de acuerdo con el Procedimiento de Gestión de Activos . El año en el que se realiza dicho inventario este control no aplica*
</t>
  </si>
  <si>
    <t>GF.030.24.1 Revisar y Aprobar las declaraciones tributarias, mediante la validación de los documentos soportes: análisis de variaciones, validación de tarifas, saldos de cuentas, entre otros anexos de cada una de las declaraciones:
Mensual: Retención en la Fuente, Autorretención y retención de ICA (en los municipios que aplique)
Bimestral: Declaración de IVA, Autorretención y retención de ICA (en los municipios que aplique), Declaración de ICA y Retenciones de ICA en Bogotá.
Anual: Declaración de Renta, declaración de ICA anuales, declaración de activos en el exterior, declaración de precios de transferencia.
En caso de encontrar inconsistencias, el área tributaria de Cenit envía correo electrónico al outsourcing, solicitando explicación, ajuste o modificación de la declaración o de los soportes. 
En señal de revisión y aprobación el Especialista Operaciones Financieras - Tributario y/o Jefe Tributario firman la declaración.</t>
  </si>
  <si>
    <t>GF.030.23.2: Revisar el cálculo del impuesto de Renta para su posterior registro en el sistema SAP, por medio de la validación de la tasa proyectada y los papeles de trabajo que soportan el cálculo, cuando aplique así:
1. Cálculo en cierre de trimestre: Aplica 4 veces al año y se prepara tomando como base EEFF proyectados al cierre del año, enviados vía mail por la Gerencia de Planeación Financiera. Como insumo adicional se obtienen proyecciones que impacten rubros de Propiedad, Planta y Equipo de la compañía o cualquier otro rubro que pueda generar un impacto significativo en los EEFF al cierre del ejercicio (información que se solicita a la Jefatura Contable o a quien aplique). Con la información suministrada, el outsourcing tributario prepara hoja de trabajo con la depuración de la renta, para obtener así la tasa proyectada de la provisión del impuesto de renta para cierre del año, la cual será aplicada a la utilidad real del período objeto de análisis, arrojando como resultado la provisión del impuesto de renta del período.
2. Cálculo en cierre de mes diferente al trimestre: Para obtener el gasto del impuesto de renta, el outsourcing tributario prepara papel de trabajo, donde toma la tasa obtenida en el cierre del trimestre anterior y la aplica a la utilidad contable del mes objeto de cálculo. 
3. Cálculo en cierre de año o propósito específico: En este caso, el outsourcing tributario prepara conciliación de renta con saldos contables y fiscales con cifras reales tomadas del sistema SAP. Cualquier anexo que se requiera se prepara con cifras reales. Si se requieren proyecciones se solicitan al área correspondiente.
Posteriormente, en señal de aprobación, el Jefe Tributario envía correo electrónico al Outsourcing Tributario con su visto bueno y acuerdo de la Tasa Efectiva.
Cuando aplique, si como resultado de la revisión se identifican ajustes o modificaciones a realizar en el cálculo de la provisión del impuesto de renta, el área tributaria de Cenit envía correo electrónico con la solicitud de cambios.</t>
  </si>
  <si>
    <t>GF.030.21.1 Revisar los Estados Financieros mensuales, con el fin de verificar la razonabilidad de las cifras y/o hechos económicos relevantes del mes a través de la lista de chequeo de cierre de EF y la información extraída del sistema SAP.
Si aplica, el especialista de Operaciones Financieras solicita explicaciones a las áreas sobre la razonabilidad de las cifras o hechos inusuales que se presentan dentro de los rubros de las cuentas, de ser necesario entre las partes construyen el análisis respectivo y/o se realizan los ajustes necesarios.</t>
  </si>
  <si>
    <t xml:space="preserve">GF.030.21.6 Revisar a través de la conciliación entre los saldos reportados en Hyperion frente a la clasificación en la presentación de cierre de estados financieros, validando que las cuentas estén catalogadas de forma adecuada, identificando diferencias y justificando las mismas, con el fin de garantizar el mapeo adecuado de las cifras y su correlación con los Estados Financieros Estatutarios. </t>
  </si>
  <si>
    <t>GF.030.18.2 Verificar que el registro contable de los estimados de proyectos, costos o gastos hayan quedado contabilizados de acuerdo con:
- El reporte del sistema SAP en el cado de los estimados automáticos. 
- El correo electrónico enviado por la Coordinación Contable con el comprobante, en el caso de los estimados manuales.</t>
  </si>
  <si>
    <t xml:space="preserve">GF.30.17.1 Validar la TRM usada para registros contables especiales del Cierre contable, y que esta sea la correcta de acuerdo con la TRM del día de registro.
Para esto se solicita la validación, vía correo electrónico, del Coordinador Contable/Jefe Contabilidad de la TRM a usar para la realización de las operaciones de cierre contable.
</t>
  </si>
  <si>
    <t xml:space="preserve">GF.30.17.3 Verificar que la creación de un dato maestro de proveedores solo puede ser realizado si la solicitud cumple con todos los requisitos. </t>
  </si>
  <si>
    <t>GF.030.11.1 Revisar y aprobar la definición de UGE´s y evaluación de indicios de deterioro de acuerdo con lo establecido en la NIC 36, mediante la verificación y consolidación de todas las respuestas del test cualitativo, preparado por el Especialista de Modelaciones Financieras. En caso de identificarse indicios de deterioro se realizan los análisis y documentación en memorando validado por el Jefe de Contabilidad / Gerente de Operaciones Financieras y aprobado por el Vicepresidente de Finanzas, Estrategia y Nuevos Negocios para proceder con el análisis cuantitativo.</t>
  </si>
  <si>
    <t>TI.020.2.3 Verificar los cambios realizados</t>
  </si>
  <si>
    <t>- Oficio formal de respuesta firmado por el área que genera la información y enviado por Participación Ciudadana
Ubicación: Salesforce</t>
  </si>
  <si>
    <t>ELC.EC.02.2 Revisar y aprobar las actas de reuniones de la Asamblea de Accionistas, Junta Directiva y comité de Auditoria y Riesgos de la Junta Directiva, donde se incluyen y discuten los asuntos relevantes del negocio, validando que las sesiones se encuentren acorde con las definiciones de gobierno.
La periodicidad de las reuniones se realiza así:
Junta Directiva - Mensual
Comité de Auditoria y Riesgos de la Junta Directiva - Trimestral
Asamblea de Accionistas - Como mínimo una vez al año</t>
  </si>
  <si>
    <t>Libros de actas de asamblea y junta directiva
Actas del Comité de Auditoria y riesgos de la Junta Directiva
Ubicación: Libros en custodia de la VP Legal</t>
  </si>
  <si>
    <t>ELC.EC.01.2 Revisar, actualizar, aprobar y comunicar los documentos Corporativos: 
1. Manual de Delegación de Autoridad (MAD)
2. Código de ética
3. Manual de Cumplimiento
4. Código de Buen Gobierno 
5. Política Corporativa de DDHH y DIH</t>
  </si>
  <si>
    <t>1. Manual de delegación de autoridad (MAD) vigente publicado en SharePoint
2. Código de Ética vigente, aprobado y publicado, publicado en la intranet
3. Manual de Cumplimiento aprobado y publicado en SharePoint
4. Código de Buen Gobierno vigente, aprobado publicado en la página web
5. Política Corporativa de DDHH y DIH publicado en la página web e intranet</t>
  </si>
  <si>
    <t>SS.030.4.2 Realizar seguimiento a los planes de acción definidos en el relación de grupos de interés, validando el cumplimiento del mismo y el cierre de las brechas previamente identificadas; en caso de incumplimiento en el plan se analiza la justificación y de ser necesario se realizan los ajustes y/o modificaciones al plan y solicitud de aprobación de la modificación.</t>
  </si>
  <si>
    <t>SS.030.4.2 Realizar seguimiento a los planes de acción definidos en el relación de grupos de interés</t>
  </si>
  <si>
    <t>SS.030.5.1 Revisar cambios en los estándares internacionales voluntariamente observados por Cenit y en las tendencias y mejores prácticas de Gobierno Corporativo, validando sí los nuevos requerimientos son aplicables para realizar los cambios pertinentes según corresponda y asegurar el cumplimiento de los mismos.</t>
  </si>
  <si>
    <t>Gerencia Sostenibilidad</t>
  </si>
  <si>
    <t>Se actualiza el control teniendo en cuenta que el Reglamento de Responsabilidad Social Corporativa ahora será aprobado en la Gerencia Sostenibilidad</t>
  </si>
  <si>
    <r>
      <t xml:space="preserve">SS.030.5 Presentar informes de sostenibilidad sin el cumplimiento de requisitos legales y/o los parámetros de los estándares de reporte observados por Cenit
</t>
    </r>
    <r>
      <rPr>
        <b/>
        <sz val="11"/>
        <color theme="1"/>
        <rFont val="Calibri"/>
        <family val="2"/>
        <scheme val="minor"/>
      </rPr>
      <t>Causas</t>
    </r>
    <r>
      <rPr>
        <sz val="11"/>
        <color theme="1"/>
        <rFont val="Calibri"/>
        <family val="2"/>
        <scheme val="minor"/>
      </rPr>
      <t xml:space="preserve">:
- Ausencia o inobservancia de los estándares e iniciativas de reporte en responsabilidad corporativa
- Errores en la identificación y análisis de contenido requeridos para los reportes e informes de sostenibilidad
</t>
    </r>
    <r>
      <rPr>
        <b/>
        <sz val="11"/>
        <color theme="1"/>
        <rFont val="Calibri"/>
        <family val="2"/>
        <scheme val="minor"/>
      </rPr>
      <t>Consecuencias</t>
    </r>
    <r>
      <rPr>
        <sz val="11"/>
        <color theme="1"/>
        <rFont val="Calibri"/>
        <family val="2"/>
        <scheme val="minor"/>
      </rPr>
      <t>: Pérdida de confianza y de posicionamiento externo, reputación y apoyo de los grupos de interés, pérdidas de oportunidades de negocios e inversionistas, multas y sanciones por incumplimiento de las normas aplicables a informes de gestión</t>
    </r>
  </si>
  <si>
    <t xml:space="preserve">1. Estatutos de la Compañía, publicado en el sitio de gobierno corporativo. (Custodia de la secretaria General)
2. Acta asamblea de accionistas
3. Reglamentos de los Órganos de Gobierno, publicado en el sitio de gobierno corporativo. </t>
  </si>
  <si>
    <t>Actas de Asamblea donde se pronuncie sobre el levantamiento o No del potencial conflicto de interés presentado
Ubicación: Atlas y Libros en custodia de la VP Legal</t>
  </si>
  <si>
    <t>Reportes en Excel de PQRS recibidos y tramitados.
Correo electrónico emitido por el equipo de DDHH con el análisis y recomendaciones aplicables
Ubicación: SharePoint del área</t>
  </si>
  <si>
    <t xml:space="preserve"> - Reporte de resultados de Planes de acción y verificación efectuada
 - Aprobación de modificaciones al plan y acciones (cuando aplique)
Ubicación: SharePoint VP Legal</t>
  </si>
  <si>
    <t>SS.030.4.2</t>
  </si>
  <si>
    <t>SS.030.4</t>
  </si>
  <si>
    <t>SS.030.5.1</t>
  </si>
  <si>
    <t>SS.030.5</t>
  </si>
  <si>
    <t>Se actualiza el plan de acción para precisar que corresponde a los estándares y mejores prácticas de Gobierno Corporativo y no toda la responsabilidad corporativa</t>
  </si>
  <si>
    <r>
      <t xml:space="preserve">SS.020.2 Incumplimientos legales o regulatorios asociados a la naturaleza jurídica de CENIT que puedan llegar a afectar la viabilidad y/o continuidad del negocio.
</t>
    </r>
    <r>
      <rPr>
        <b/>
        <sz val="11"/>
        <color theme="1"/>
        <rFont val="Calibri"/>
        <family val="2"/>
        <scheme val="minor"/>
      </rPr>
      <t>Causas:</t>
    </r>
    <r>
      <rPr>
        <sz val="11"/>
        <color theme="1"/>
        <rFont val="Calibri"/>
        <family val="2"/>
        <scheme val="minor"/>
      </rPr>
      <t xml:space="preserve">
- Desconocimiento de los cambios en la normatividad y requerimientos legales aplicables
- Omisión por parte de las áreas responsables en la aplicación de las normas
</t>
    </r>
    <r>
      <rPr>
        <b/>
        <sz val="11"/>
        <color theme="1"/>
        <rFont val="Calibri"/>
        <family val="2"/>
        <scheme val="minor"/>
      </rPr>
      <t>Consecuencias:</t>
    </r>
    <r>
      <rPr>
        <sz val="11"/>
        <color theme="1"/>
        <rFont val="Calibri"/>
        <family val="2"/>
        <scheme val="minor"/>
      </rPr>
      <t xml:space="preserve">
Multas, sanciones, demandas o perjuicios para la Compañía, Daño antijurídico.
</t>
    </r>
  </si>
  <si>
    <t>SS.020.2.1 Identificar y verificar las modificaciones, actualizaciones o normatividad regulatoria relacionada con la naturaleza jurídica de Cenit</t>
  </si>
  <si>
    <t>ELC.EC.01 Incumplimiento normativo con la integridad, los valores éticos y prácticas de buen Gobierno Corporativo.
Causas:
- Falta de definición, aprobación, divulgación y aplicación de las políticas, manuales y procedimientos corporativos
- Actuaciones en conflictos de interés en los administradores de la Compañía
- Actuaciones de los administradores en contravía de las prácticas de ética, transparencia y buen gobierno de la Compañía
- Falta de independencia de la función de auditoria interna
Consecuencias:
Posibles multas, sanciones, pérdida de valor y del buen nombre de la Compañía, exposición negativa en medios públicos y toma de decisiones por fuera de los lineamientos y principios éticos.</t>
  </si>
  <si>
    <t>ELC.EC.01.9 Revisar, actualizar, aprobar y comunicar Reglamento de Responsabilidad Social</t>
  </si>
  <si>
    <t>ELC.EC.01.9 Revisar, actualizar, aprobar y comunicar el Reglamento de Responsabilidad Social Corporativa</t>
  </si>
  <si>
    <t>GF.20.4.1 Verificar el flujo de caja para la proyección de los pagos y obligaciones</t>
  </si>
  <si>
    <t>CN.030.3.2 Verificar que la creación o modificación realizada en SAP ERP del cupo de crédito cumpla con lo solicitado por el área solicitante. Una vez creado o modificado en SAP por el área de Data maestra, se da respuesta al solicitante incluyendo la imagen de pantalla de SAP con las modificaciones realizadas al cliente. Si se detecta algún error o inconsistencia, el área solicitante enviará los comentarios de revisión a Datos Maestros en el mismo correo para solicitar los ajustes necesarios y verificará la aplicación del ajuste o corrección correspondiente.
La evidencia se carga en RUCE para las ejecuciones del mes anterior.
Nota: El control no aplica para los clientes de confianza.</t>
  </si>
  <si>
    <t>Se actualiza el control para precisar la validación del cambio realizado por data maestra</t>
  </si>
  <si>
    <r>
      <t xml:space="preserve">1. </t>
    </r>
    <r>
      <rPr>
        <b/>
        <sz val="11"/>
        <rFont val="Calibri"/>
        <family val="2"/>
        <scheme val="minor"/>
      </rPr>
      <t>Para cambio de cupo de crédito con garantía</t>
    </r>
    <r>
      <rPr>
        <sz val="11"/>
        <rFont val="Calibri"/>
        <family val="2"/>
        <scheme val="minor"/>
      </rPr>
      <t xml:space="preserve">:
- Solicitud del cambio en el formato de garantías junto con los soportes correspondientes. El formato indicado no aplica para clientes modalidad de pago anticipado.
- Correo electrónico de Datos Maestros con las imágenes de pantallas de modificación de cupo de crédito en SAP.
- Respuesta de confirmación de la revisión por parte del área solicitante sí se evidencia alguna inconsistencia.
2. </t>
    </r>
    <r>
      <rPr>
        <b/>
        <sz val="11"/>
        <rFont val="Calibri"/>
        <family val="2"/>
        <scheme val="minor"/>
      </rPr>
      <t>Para cambio de cupo de crédito sin garantía</t>
    </r>
    <r>
      <rPr>
        <sz val="11"/>
        <rFont val="Calibri"/>
        <family val="2"/>
        <scheme val="minor"/>
      </rPr>
      <t>:
- Aprobación dada para el cambio por parte de la Gerencia de Operaciones financieras
- Correo electrónico de Datos Maestros con las imágenes de pantallas de modificación de cupo de crédito en SAP confirmando el cambio al área solicitante. Si no se recibe confirmación se da por correcto el cambio realizado.
Nota: Una vez terminado el plazo y/o las condiciones de las garantías el equipo de Datos Maestros ajusta  reversando en el sistema los cupos de crédito.</t>
    </r>
  </si>
  <si>
    <t xml:space="preserve">1. Correo electrónico por parte del encargado de la revisión en la Jefatura de Tesorería con el visto bueno del  reporte de cartera. 
IPE: Reporte de cartera por cliente generado por SAP a la fecha de corte de la revisión.
Ubicación: RUCE
</t>
  </si>
  <si>
    <t>GF.030.1.3 Revisión y aprobación de provisión, deterioro, castigo o ajuste de la cartera sobre casos de cuentas de difícil cobro, cuando estos se identifiquen. 
Cuando es deterioro de cartera: El comité firma memorando con la decisión el cual es remitido al área de contabilidad para el respectivo proceso contable.</t>
  </si>
  <si>
    <t xml:space="preserve">1. Acta del comité de cartera o aprobación de acuerdo con el MAD para el reconocimiento de provisión, deterioro, castigo o ajuste de la cartera sobre casos de cuentas de difícil cobro.                                                                                                                                                                                                                                                                                                                       2. Cuando es deterioro de cartera: Memorando con la decisión del comité y confirmación del área contable del registro contable realizado.
Ubicación: RUCE </t>
  </si>
  <si>
    <t>GF.030.2.1 Revisión y análisis del comportamiento de la cartera, verificando el cumplimiento de la guía de crédito y el cumplimiento de pagos de clientes.</t>
  </si>
  <si>
    <t>Reporte de conciliación de cartera, revisado y aprobado por el designado en la Jefatura Tesorería para su revisión. 
IPE: Reportes de cuentas por cobrar comercial y no comercial.
Ubicación: RUCE</t>
  </si>
  <si>
    <t>CN.030.1.3</t>
  </si>
  <si>
    <t>CN.030.2.2</t>
  </si>
  <si>
    <t>Resultados del arqueo de caja menor firmado por el encargado de realizar el arqueo de caja por parte de la Jefatura Tesorería.
Evidencia: RUCE</t>
  </si>
  <si>
    <t>CN.030.2.3</t>
  </si>
  <si>
    <t>GF.20.2.3 Verificar que todos los pagos manuales realizados son previamente causados en SAP, liberados para pago y son aprobados por los firmantes autorizados.</t>
  </si>
  <si>
    <t>1. Carta del pago aprobada por los firmantes autorizados 
2. Registro en SAP de contabilización y liberación
Ubicación: SAP ERP</t>
  </si>
  <si>
    <t>Conciliaciones bancarias firmadas.
Ubicación: RUCE</t>
  </si>
  <si>
    <t>a. Parametrización del Sistema SAP.
b. Para los cambios realizados, certificación bancaria del proveedor de la cuenta bancaria.
Ubicación: RUCE</t>
  </si>
  <si>
    <t>GF.020.2.5 El Sistema SAP esta parametrizado para que cuando se ingrese o se modifique la información relacionada con Número de Cuenta Bancaria para pago a un proveedor, requiera aprobación del Jefe de Contabilidad, quien valida que el cambio es requerido por el proveedor y se soporta con la certificación enviada por el mismo. La información debe estar previamente validada de acuerdo al procedimiento de Datos Maestros</t>
  </si>
  <si>
    <t>Se actualiza el control para precisar todas las solicitudes de pago manuales</t>
  </si>
  <si>
    <t>CN.030.2.7</t>
  </si>
  <si>
    <t>Se actualiza el control para precisar forma y evidencia</t>
  </si>
  <si>
    <r>
      <t xml:space="preserve">GF.020.2 Apropiación indebida de los recursos depositados en las cuentas de CENIT.
</t>
    </r>
    <r>
      <rPr>
        <b/>
        <sz val="11"/>
        <rFont val="Calibri"/>
        <family val="2"/>
        <scheme val="minor"/>
      </rPr>
      <t>Causas:</t>
    </r>
    <r>
      <rPr>
        <sz val="11"/>
        <rFont val="Calibri"/>
        <family val="2"/>
        <scheme val="minor"/>
      </rPr>
      <t xml:space="preserve">
- Apertura, modificación de condiciones o cierre de cuentas o carteras colectivas de manera fraudulenta 
- Transferencia de recursos a cuentas no autorizadas.
- Realizar pagos no autorizados (montos, terceros, conceptos u obligaciones).
- Apropiación del efectivo en caja menor por parte de los responsables.
- Accesos no autorizados para aprobar y/o modificar giros de pagos.
</t>
    </r>
    <r>
      <rPr>
        <b/>
        <sz val="11"/>
        <rFont val="Calibri"/>
        <family val="2"/>
        <scheme val="minor"/>
      </rPr>
      <t>Consecuencias</t>
    </r>
    <r>
      <rPr>
        <sz val="11"/>
        <rFont val="Calibri"/>
        <family val="2"/>
        <scheme val="minor"/>
      </rPr>
      <t>:
Pérdida de recursos económicos de CENIT
Daño antijurídico</t>
    </r>
  </si>
  <si>
    <t>1. Autorización por parte de la Vicepresidencia Finanzas, Estrategia y Nuevos Negocios.
2. Certificado de apertura o cierre de la cuenta.
3. Confirmación por parte de Datos Maestros de la creación o cierre en SAP.
Ubicación: RUCE</t>
  </si>
  <si>
    <t>Administración de la experiencia del cliente</t>
  </si>
  <si>
    <t>EE.10.1.1</t>
  </si>
  <si>
    <t>ELC.EC.03.6</t>
  </si>
  <si>
    <t>GF.030.1.2</t>
  </si>
  <si>
    <t>Justificación del Cambio</t>
  </si>
  <si>
    <t>Se actualiza la redacción del control para precisar que se cuenta con un programa de inversión y no con un portafolio. Asimismo, se ajusta para incluir la aprobación de lo revisado que es la actividad principal y en este sentido se incluye en la evidencia el acta de sesión RAR de aprobación</t>
  </si>
  <si>
    <t>Se actualizan los responsables y entrega de guías anuladas a la Dirección de Operaciones.
Se actualiza respecto a la operatividad actual del control, teniendo en cuenta que ya no se envían a destrucción a ECP y las evidencias correspondientes.
Se actualizan la tipologías correspondientes.</t>
  </si>
  <si>
    <t>Se actualiza respecto a la operatividad actual del control, teniendo en cuenta que la verificación de que los consumos registrados en los reportes mensuales, coinciden con las guías aplica también para los sellos y precintos usados. Asimismo, se optimiza teniendo en cuenta que es por visita.
Se actualizan la tipologías correspondientes.</t>
  </si>
  <si>
    <t>Se actualiza la evidencia del control ya que con el cambio de sistema SINOPER a SYNTHESIS, la evidencia corresponde al Registro o log de aprobación en SYNTHESIS</t>
  </si>
  <si>
    <t>Se actualiza la evidencia del control ya que con el cambio de sistema SINOPER a SYNTHESIS, el reporte con IPE desde SYNTHESIS</t>
  </si>
  <si>
    <t>Se actualiza la evidencia del control ya que corresponde al Formato MOC aprobado y debe incluir la confirmación del ajuste o actualización realizada</t>
  </si>
  <si>
    <t>Se precisa el alcance del control ya que corresponde a la estrategia de formación y desarrollo organizacional y no a un plan</t>
  </si>
  <si>
    <t>Se actualiza el control teniendo en cuenta que es operador de bodegas. Asimismo, se actualiza la evidencia teniendo en cuenta que corresponde al Movimiento de alta y/o baja del material en SAP</t>
  </si>
  <si>
    <t>Se actualiza la evidencia del control para que incluya soporte de rotación, materiales dañados y/o vencidos y/o deteriorados</t>
  </si>
  <si>
    <t>Se elimina el control, teniendo en cuenta que el control de AB.030.1.3 Revisar y aprobar las cantidades de bienes y servicios recibidos, debe incluir lo relacionado con servicios del operador logístico de transporte nacional e internacional, bodegas y aduanas; de tal manera que para estos casos se asegure de manera trasversal la presentación del servicio y no con excepciones en otro control</t>
  </si>
  <si>
    <t>Se fortalece la evidencia del control ya que el Certificado por parte del operador logístico (Anual) esta incluido en el "Aval de inspección de la carga a exportar por parte del tercero". Asimismo se incluye:
- Certificado de policía antinarcóticos
- Certificado por el transportador nacional, firmado por Representante Legal
- Certificado por el transportador internacional, firmado por Representante Legal</t>
  </si>
  <si>
    <t>Se actualiza el control para fortalecer lo relacionado a la protección de la infraestructura de transporte.</t>
  </si>
  <si>
    <t>Se actualiza el riesgo tenido en cuenta que puede ocurrir tanto en operaciones marítimas como aéreas</t>
  </si>
  <si>
    <t>Se actualiza el control toda vez que se realiza un seguimiento a los asuntos reportados relacionados con regalos, atenciones y hospitalidades. Se actualiza la evidencia en este mismo sentido.</t>
  </si>
  <si>
    <t>Se actualiza el riesgo visibilizando el daño antijurídico como una consecuencia y asimismo se actualizan las causas:
- Cambios en las condiciones del entorno o regulatorio como la actualización del Plan de Abastecimiento de Combustibles Líquidos (PACL)</t>
  </si>
  <si>
    <t>Teniendo en cuenta eventos presentados con fugas de información se incluyen las causas relacionadas con:
- Fuga de la información critica del proceso
- Suplantación de identidad de funcionarios de Cenit
Se actualiza el riesgo visibilizando el daño antijurídico como una consecuencia</t>
  </si>
  <si>
    <t>Se fortalece el control precisando la restricción en la creación de contratos, si no existe una Solped liberada con los recursos disponibles</t>
  </si>
  <si>
    <t>Se actualiza la evidencia del control toda vez que no se conserva en físico ni en la hoja de vida del trabajador, a la hoja de vida solo va la decisión sobre la relación laboral cuando aplique tomarla.
Evidencia: Soporte documental de todo el proceso.</t>
  </si>
  <si>
    <t>S e actualiza la ubicación de la evidencia: Acta de Junta Directiva o documento de aprobación según corresponda
Ubicación: SharePoint de la gerencia</t>
  </si>
  <si>
    <t>- Plan de capacitación que incluya las temáticas de ética, prevención del fraude y soborno, corrupción y LA/FT/FPADM, origen ilícito de crudo
- Listado de asistencia a las capacitaciones realizadas, según el plan
- Soporte digital de comunicados a través de los diferentes medios
- Certificación mensual de cumplimiento al plan
Evidencia: SharePoint de la Gerencia de Cumplimiento</t>
  </si>
  <si>
    <t>Se actualiza el riesgo incluyendo 'Materiales' toda vez que para estos también puede darse el caso de reconocimiento o pagos que no corresponden con lo acordado. Causa: Errores en el registro de la entrada del servicios o materiales
Se actualiza el riesgo visibilizando el daño antijurídico como una consecuencia
Se actualizan categorías de riesgo</t>
  </si>
  <si>
    <t>Se actualiza el riesgo precisando al causa de Conflicto de segregación de funciones
Se actualiza el riesgo visibilizando el daño antijurídico como una consecuencia
Se actualizan categorías de riesgo</t>
  </si>
  <si>
    <t>Se actualiza con la Nota: Dentro del concepto de servicios incluye Gastos reembolsables y bolsas de consumo.
Se actualiza la evidencia respecto a la Certificación de gastos reembolsables y soportes</t>
  </si>
  <si>
    <t>Se fortalece el control precisado que en caso, que el uso de opción de prorroga quede pactado en el contrato, podrá el administrador gestionarlo previa autorización con el Empleado Autorizado.
Sin embargo, es importante que se fortalezca definiendo o formalizando los criterios que permitan saber con claridad cuales contratos se aprueba el comité y cuáles solo por parte del empleado autorizado, así evitar subjetividades a la hora de la ejecución del control.</t>
  </si>
  <si>
    <t>Se actualiza el riesgo para cubrir los escenarios de inversiones, mantenimientos capitalizables y reposiciones de equipos (los que no son propiamente proyectos)
Se actualiza el riesgo visibilizando el daño antijurídico como una consecuencia
Se actualizan categorías de riesgo</t>
  </si>
  <si>
    <t>Se actualiza la redacción del control para precisar que corresponde al cálculo de los costos para la provisión de Retiro de Activos ARO y se actualizan responsables de acuerdo con el nuevo modelo operativo</t>
  </si>
  <si>
    <t>Se actualiza la redacción del control para precisar que corresponde a normatividad relacionada con SST</t>
  </si>
  <si>
    <t>Se actualiza el control para precisar que hacer al identificar inconsistencias</t>
  </si>
  <si>
    <t>Se fortalece el control incluyendo la afiliaciones ante las entidades de seguridad social y caja de compensación, que ya se hacía</t>
  </si>
  <si>
    <t>Se actualiza el control para fortalecer lo relacionado con la verificación de requerimientos ambientales, las alertas preventivas y seguimiento a los planes de acción.
De las evidencias se elimina: Informe de cierre de los incidentes ambientales con registro en VITAL de la ANLA, toda vez que no hace parte de las actividades de este control</t>
  </si>
  <si>
    <t>Se actualiza le control para precisar las verificaciones que se deben realizar.
Asimismo, no aplica lo relacionado con el Validación del cálculo de compensación Variable ya que esta en el control ELC.EC.04.4 Revisar los cálculos de compensación variable</t>
  </si>
  <si>
    <t>Se actualiza el riesgo para incluir las causas relacionadas con el Uso de los vehículos para fines distintos a los definidos en los lineamientos y necesidades de Cenit
Se actualiza el riesgo visibilizando el daño antijurídico como una consecuencia
Se actualizan categorías de riesgo</t>
  </si>
  <si>
    <t>Se precisa que incluye acuerdo, Plan de Convenios y/o acuerdos</t>
  </si>
  <si>
    <t>Se precisa que el control es para la consistencia con los documentos del alcance y estrategia del convenio y/o acuerdo.</t>
  </si>
  <si>
    <t>Se actualiza el control para precisar incluir en la planeación las medidas de austeridad</t>
  </si>
  <si>
    <t>Ajustamos la redacción del control
Incluimos Jefe de Tesorería ejecutor del control
Este control se desmarca como SOX, no es un control SOX</t>
  </si>
  <si>
    <t>Se actualiza el control para precisar alcance ya que no solo debe aplicar para asistente de Presidencia
Se actualiza la evidencia</t>
  </si>
  <si>
    <t>TI.030.3.2 Revisión de licencias adquiridas versus las usadas para aplicaciones/software no Microsoft licenciado a través de la consola de administración del producto. Para aquellos productos que no se tiene consola de administración se valida con el líder funcional del servicio.
En caso de identificar cantidades instaladas superiores a las adquiridas se procede con la desinstalación o compra de las licencias requeridas según corresponda.</t>
  </si>
  <si>
    <t>AB.030.1.1 Revisar que los usuarios contratistas activos con acceso al sistema SAP-ERP se encuentren autorizados, teniendo en cuenta la vigencia de cada contrato y su necesidad de acceso.
Este listado es suministrado por el área de TI a través de la herramienta de gestión de usuarios que este establezca. En caso de no recibir confirmación del acceso por parte de los administradores y/o supervisores, se solicitará a TI el bloqueo.</t>
  </si>
  <si>
    <t>CN.030.3.2 Verificar los cupos de crédito sean creados o modificados en la data maestra con base en la información incluida en el "Formato de entrega de garantías para custodia", el cual incluye el valor del cupo de crédito para los contratos que apliquen según sus cláusulas.
El área de datos maestros envía al área de Cartera un correo con la pantalla de SAP donde se muestra las modificaciones hechas al cliente y en señal de revisión, sólo si encuentra algún asunto a corregir, el Coordinador envía correo a datos maestro con los ajustes.
Nota: Los cambios a la información de cupos de crédito en SAP sólo puede ser realizada por el área de Data Maestra. El formato indicado no aplica para clientes modalidad de pago anticipado.
El control no aplica para los clientes de confianza (Grupo Empresarial y contratos Cedidos por Ecopetrol que no contemplan garantía)</t>
  </si>
  <si>
    <t>TDH.040.1.1 Verificar y aprobar el Balance Diario de cada sistema y/o estación con base en los tiquetes físicos generados versus los reportados en Synthesis.
Si se identifican diferencias en la información o no se registró el tiquete en la aplicación, se gestiona la actualización del tiquete en Synthesis (Sinoper para algunas estaciones donde no se ha realizado la migración "ODC"), una vez se cumpla con la validación se aprueba el balance en Synthesis.</t>
  </si>
  <si>
    <t>GESF.03.3 Validar que el portafolio de Inversión Socioambiental antes de su aprobación Incorpore los criterios de priorización de Gestión de oportunidades, la Contribución al desarrollo territorial (análisis de necesidades del territorio), y el apalancamiento de recursos (eventual articulación con iniciativas adelantadas por el Gobierno Nacional, y/o las iniciativas conjuntas con el GEE en territorios compartidos), en caso de encontrar criterios no evaluados, se solicitan los ajustes requeridos.</t>
  </si>
  <si>
    <t>AH.01.8 Revisar el reporte mensual de consumo de guías, sellos y precintos enviados por los responsables de su custodia, validando que los seriales registrados como consumo, no se hayan reportado en periodos anteriores y que los movimientos reportados como entradas y salidas coinciden con el inventario en stock reportado en custodia. En caso de identificar desviaciones, se emiten correo con comentarios y se hace seguimiento hasta el cierre.
Las guías anuladas son enviadas a las oficinas que la Vicepresidencia de Poliductos de CENIT S.A, para gestionar ante Ecopetrol S.A. su respectiva destrucción.
En caso de presentar guías, sellos y precintos perdidos, se revisa que los denuncios sean realizados por los responsables de la custodia.</t>
  </si>
  <si>
    <t>AH.01.9 Verificar de acuerdo al plan de visitas a instalaciones:
a) Que las condiciones de custodia y almacenamiento de guías, sellos y precintos cumplan con los lineamientos establecidos.
b) Que las cantidades establecidas en custodia corresponda con la información registrada en los formatos de legalización de consumos, a través de conteo físico en sitio.
c) Que los consumos registrados en los reportes mensuales, coinciden con la guía usada en físico.
En caso de observar inconsistencias en el inventario o en el almacenamiento, se debe establecer el plan de acción correspondiente.</t>
  </si>
  <si>
    <t>TDH.030.8.5 Verificar cada vez que se va a crear un campo o planta en COSMOS/SYNTHESIS lo siguiente:
- Para campo: revisión de la existencia del campo en la página de la Agencia Nacional de Hidrocarburos - ANH - Para planta: Licencia de funcionamiento y/o documento que haga sus veces otorgada por el Ministerio de Minas y Energía entregada por el Solicitante.
- Certificación por parte del represéntate legal del Origen de Crudo para los que no se encuentren en nuestra base de datos, COSMOS/SYNTHESIS.
- Certificado de las especificaciones del crudo a recibir emitido por un tercero en el campo o planta de origen (ASSAY).
En caso de que no se cuente con la información no se habilita la solicitud de creación del campo y/o planta.</t>
  </si>
  <si>
    <t>TDH.040.1.5 Verifica la pertinencia de la solicitud de apertura de periodos, teniendo en cuenta:
•	Causa de la apertura y/o justificación
•	Aprobación por parte del Jefe de Estación para aperturas de periodos en mes en curso o Gerente de Troncal/Operación Central para aperturas de periodos de mes cerrado.
•	Si la apertura de mes cerrado afecta los procesos de facturación debe ser aprobada por la Vicepresidencia de Oleoductos o Poliductos.
•	Si la apertura cuenta con la debida aprobación se procede hacer la apertura solicitada, de lo contrario se rechaza la solicitud.
•	Si la apertura tiene afectación en la facturación se notifica, una vez se realiza el ajuste, al área de ingreso vía correo electrónico.</t>
  </si>
  <si>
    <t>AB.060.6.1 Revisar previo al vuelo la necesidad o no de requerir apoyo con escolta aéreo militar y los detalles del mismo, realizando el análisis durante el breafing de la operación aérea y de acuerdo a la viabilidad operacional que emita la fuerza publica.</t>
  </si>
  <si>
    <t>AB.040.1.1 El sistema SAP automáticamente:
a. SAP no permite efectuar entradas de materiales por cantidades superiores a las pactadas en cada posición de la orden de compra (aunque si inferiores para el caso de entregas parciales). Para los materiales que requieran porcentaje de tolerancia, este será máximo el establecido en el contrato u orden de compra.
b. SAP no permite efectuar una entrada de materiales si no se cuenta con una orden de compras liberada y/o pedido de traslado (este último no tiene estrategia de liberación).
c. El sistema no permite una salida de materiales si no existe una orden de mantenimiento y/o reserva liberada.
d. SAP no permite efectuar salida de materiales por cantidades superiores a las pactadas en cada posición de las ordenes de mantenimiento y/o reservas.</t>
  </si>
  <si>
    <t>AB.040.1.4 Realizar la toma física anual de inventario al 100% de los materiales encontrados en bodegas y/o patios de almacenamiento, comparando el resultado del conteo con los saldos reportados en SAP.
En caso de presentarse diferencias entre el conteo físico y lo registrado en SAP, se realiza una conciliación con el operador logístico y se generan los ajustes en caso de ser requeridos, de acuerdo con el procedimiento de control de existencia</t>
  </si>
  <si>
    <t>AB.040.4.2 Revisar que se realice la entrega de los bienes subastados dando cumplimiento a los requisitos establecidos como:
- Confirmación del recibo del pago del bien
- Pólizas establecidas en la orden de venta y/o acuerdo (cuando aplique)
En caso que se evidencien mayores cantidades de entrega a las subastadas, dichas cantidades tendrán que ser autorizadas previamente por Cenit y pagadas por el Comprador antes de ser retiradas. Para esto, Cenit hace una nueva liquidación por la diferencia de acuerdo con lo definido en la orden de venta que se firma entre Cenit y el comprador.</t>
  </si>
  <si>
    <t>GF.020.1.7 Revisar y aprobar la valoración de las operaciones de cobertura al cierre de periodo y la integridad y exactitud del registro contable propuesto para la valoración de las operaciones de cobertura por parte del Jefe de Tesorería.</t>
  </si>
  <si>
    <t>SS.010.2 Constitución de los derechos inmobiliarios con errores de identificación catastral y/o jurídicos,
Causas:
- Falta y/o errores en el estudio de títulos
- Mutación de los predios
- Mala identificación predial
- Desconocimiento de antecedentes de terceros
Consecuencias:
- Demandas, imposibilidad de uso de los derechos inmobiliarios para la operación de la Compañía, pérdidas económicas y sobrecostos</t>
  </si>
  <si>
    <t>SS.10.4 Adquisición de derechos inmobiliarios y/o suscripción de acuerdos de indemnización con personas reportadas en listas restrictivas
Causas
- Información y documentos soportes técnicos de valoración falsos y/o manipulados
- Conflicto de interés
- Suscribir acuerdos con personas que aparezcan en listas restrictivas
- Sobornos a funcionarios y/o contratistas que adelanten la gestión inmobiliaria
- Uso de información privilegiada para obtener indemnizaciones en favor propio o de terceros
Consecuencias
Pérdida o desviación de recursos económicos de CENIT, incremento indebido en las expectativas económicas del grupo de interés de propietarios en las zonas y afectación a la reputación de la Compañía.</t>
  </si>
  <si>
    <t>SS.010.6 Suscribir contratos de compraventa con terceros que presenten inhabilidades e incompatibilidades
Causas:
- Desconocimiento de antecedentes de terceros
- Falta de análisis jurídico de la información reportada
Consecuencias: Nulidad del contrato suscrito y sanciones disciplinarias y eventualmente penales</t>
  </si>
  <si>
    <t>SS.010.7 Pago del impuesto y contribuciones especiales extemporáneo y/o que no corresponden a Cenit
Causas:
- Inoportunidad en el procesamiento y autorización para el pago del impuesto
- No contar con información actualizada de los predios de CENIT
Consecuencias: Pago de intereses de mora</t>
  </si>
  <si>
    <t>GESF.05 Posibilidad de Aceptar dádivas o beneficios por facilitar a terceros la Contaminación de operaciones (narcóticos, explosivos, armas, trata de personas, etc. ) en los buques utilizados en los puertos administrados por Cenit.
Causas:
- Debilidades o fallas en las medidas de protección.
- Incumplimiento de los principios y valores por parte de empleados y/o contratistas.
Consecuencias: Afectación a la reputación y buen nombre de CENIT - Sanciones en temas de Lavado de Activo y Financiación del Terrorismo.</t>
  </si>
  <si>
    <t>ELC.EC.01.3 Verificar los resultados obtenidos en la declaración anual por parte de empleados y miembros de Junta Directiva de que conocen y cumplen con los lineamientos de ética, con el fin de determinar posibles situaciones de alerta.
Para los empleados esto se efectúa a través del diligenciamiento del Compromiso con la Transparencia.
Para los miembros de Junta Directiva es a través de la declaración "Declaración de partes relacionadas, conflictos de interés e independencia de miembros de Junta Directiva".
Las manifestaciones de los empleados y miembros de Junta Directiva, son conservadas en el SharePoint de la Gerencia de Cumplimiento.</t>
  </si>
  <si>
    <t>ELC.EC.01.1 Verificar que nuevos accionistas de la compañía no se encuentren en las listas restrictivas a través de la validación efectuada en las herramientas disponibles.
Nota: En las matrices de Gestión de Contratos, Compras y Contratación y Gestión del Talento Humano se encuentran los controles relacionados con las verificaciones en listas restrictivas de clientes, proveedores y empleados respectivamente.</t>
  </si>
  <si>
    <t>ELC.ER.07.1 Validar los resultados de la gestión de riesgos y de control interno , de acuerdo al ciclo de gestión de riesgos empresariales y de procesos definidos por la Compañía y siguiendo los lineamientos de Casa Matriz, incluyendo los riesgos de cumplimiento y los relacionados con TI, mediante el diligenciamiento del formato de construcción matrices integrales y la matriz de riesgos y controles para cada proceso.</t>
  </si>
  <si>
    <t>GA.020.1 Realizar proyectos incumpliendo las expectativas (tiempos, costos, entregables)
Causas:
- Desconocimiento o no entendimiento de las necesidades
- Fallas técnicas en los activos
- Fallas en la recolección de requerimientos de los grupos de interés (regulación, mantenimiento, operaciones, entorno)
- Grupos de interés no identificados o desarticulados
- Deficiencias en la planeación y ejecución de proyectos
- No integración de las áreas de conocimiento en la planeación del proyecto
- Errores en la estimación de impacto esperado, tiempo y costos
- Errada asignación de costos y gastos a los proyectos
- Aprobación de gastos no establecidos en los contratos
- Falla en el cumplimiento de los acuerdos de niveles de servicio con las áreas (calidad y suministro oportuno de los entregables acordados)
- Incumplimiento por parte de los aliados (contratistas)
- Cambios en las condiciones del entorno (macroeconómicos, tasas de cambio, precios)
- Cambios en los requerimientos para la obtención de permisos y/o recursos
- Eventos o incidentes relacionados con: fenómenos naturales, terrorismo, sabotaje, incendio, bloqueo de instalaciones, entre otros.
- Errada gestión de los riesgos del proyecto (riesgos operativos, de entorno)
Consecuencias: Mayores costos (asignación de recursos que no contribuya al logro de la promesa de valor) / Incumplimiento normativo / Indisponibilidad del Activo / Disminución de ingresos.</t>
  </si>
  <si>
    <t>GA.040.2.1 Validar la cantidad de órdenes de trabajo de mantenimiento ejecutadas vs las planeadas liberadas en SAP por troncal para la vigencia en curso, en caso de encontrar inconsistencias, revisar con las áreas involucradas la situación detectada y se documentan los compromisos/acciones para cerrar las brechas identificadas.</t>
  </si>
  <si>
    <t>GF.030.5.6 Verificar las actividades de mantenimientos capitalizables, por medio de la revisión y aprobación de la lista de chequeo que es firmada por el Jefe de Planeación y Análisis de Mantenimiento.
Cada una de las actividades registradas en la lista de chequeo deben tener el respectivo soporte documental, en caso de encontrar inconsistencias se solicitará validación y corrección a las áreas correspondientes.</t>
  </si>
  <si>
    <t>GA.050.1.2 Evaluar el desempeño del activo, a través de la medición del indicador de factor de servicio. Si el valor de servicio esperado del sistema establecido para el período esta por debajo del comprometido, se requieren los planes de acción a los responsables de acuerdo con las causas identificadas para su gestión y seguimiento.</t>
  </si>
  <si>
    <t>GA.040.2.2 Verificar el cumplimiento de los indicadores corporativos de mantenimiento, identificando las desviaciones y enviándolas a los responsables para la toma oportuna de medidas correctivas.</t>
  </si>
  <si>
    <t>AB.020.1 Fraude, corrupción y/o favorecimiento propio o a terceros en la contratación de bienes y/o servicios.
Causas:
- Direccionamiento de contratos a partir de las especificaciones técnicas y condiciones de participación.
- Fraccionamiento de contratos
- Conflictos de interés y/o independencia no reportado por los participantes
- Incumplimiento de las disposiciones y niveles de atribución definidos en el Manual de Delegación de Autoridad de la Compañía MAD
- Incumplimiento de los procedimientos de contratación
- Concentración de funciones en los sistemas de información que operan los procesos de negocio y los servicios de TI
Consecuencias: Afectación a la reputación de la Compañía, perdidas económicas, procesos legales y sanciones.</t>
  </si>
  <si>
    <t>AB.020.1.6 Revisar y aprobar el contrato, orden de compra, orden de servicio, aceptación de oferta mercantil con la firma del mismo y realizar la liberación en SAP, previa validación de la completitud, actualización y suficiencia de la información registrada en el documento (objeto, fecha, valor, moneda, proveedor) y su consistencia con el oferente adjudicado y con la información del respectivo mecanismo de elección, así como el cumplimiento de los requisitos y documentación mínima establecidos por la Compañía.</t>
  </si>
  <si>
    <t>GO.040.3 Demandas laborales o reclamaciones por parte de los empleados activos o retirados Causas:
- Falta de claridad en los componentes salariales y no salariales de la compensación
- Demoras y errores en la desvinculación de empleados
- Acoso laboral
- Procesos disciplinarios mal ejecutados
- Incumplimiento de las condiciones laborales pactadas en el Contrato Laboral
- Inconsistencias en la documentación de contratación
Consecuencias: Condenas, sanciones y afectación de la imagen de la compañía.</t>
  </si>
  <si>
    <t>GO.040.3.4 Realizar seguimiento y verificar el cumplimiento de los compromisos adquiridos como resultado de las reuniones adelantadas con las partes involucradas, para dar trámite a las quejas recibidas relacionadas con acoso laboral. Así mismo, presentar a la alta las recomendaciones para el desarrollo efectivo de las medidas preventivas y correctivas de acoso laboral y aspectos psicosociales en el trabajo.</t>
  </si>
  <si>
    <t>ELC.EC.01.4 Verificar el cumplimiento de las acciones de capacitación y sensibilización en temas de ética, prevención del fraude, corrupción y LA/FT, origen ilícito de crudo a través del seguimiento mensual a lo establecidos en el plan de cumplimiento con estas temáticas.</t>
  </si>
  <si>
    <t>ELC.EC.01.6 Revisar y analizar el reporte de antecedentes judiciales y disciplinarios, inhabilidades e incompatibilidades de contrapartes, mediante la validación de los resultados de la consulta en listas restrictivas. En caso de identificar coincidencias, estas son analizadas y reportadas al área de Talento Humano con los soportes correspondientes para que se tomen las medidas administrativas y/o disciplinarias correspondientes.
Por otra parte, y dependiendo el tipo de reporte se debe notificar ante la UIAF o Fiscalía General de la Nación con los soportes correspondientes, si aplica.</t>
  </si>
  <si>
    <t>ELC.AC.10 Falta o ausencia de definición y ejecución de actividades de control para los riesgos que se consideran como no aceptables.
* Desconocimiento de los riesgos considerados como No aceptables.
* Falta de seguimiento sobre las actividades de control y las gestiones para aquellos riesgos considerados como no aceptables para la organización.
Consecuencias:
Materialización de riesgos que puedan llegar a afectar el cumplimiento de los objetivos y la reputación de la compañía.</t>
  </si>
  <si>
    <t>ELC.ER.07 Falta de identificación de los diferentes riesgos que pueden llegar a impactar el Cumplimiento de los objetivos y de las gestiones para su mitigación.
1. No reportar información relevante en materia de riesgos y alertas tempranas a las instancias organizacionales adecuadas para la supervisión del sistema.
2. Falta de seguimiento a los riesgos relevantes para Cenit.
3. Desactualización de los riesgos vs los procesos de la organización.
Consecuencias:
Materialización de riesgos que puedan llegar a afectar el cumplimiento de los objetivos.</t>
  </si>
  <si>
    <t>1. Dashboard de seguimiento del control operacional del desempeño energético.
2. Registro de TDH-FR-128 Tablero de indicadores de desempeño energético y control operacional.
3. Actas de reuniones con los compromisos en los casos que aplique.</t>
  </si>
  <si>
    <t>1. Revisión energética actualizada.
2. Registro de TDH-FR-127 Revisión energética.
3. Registro de TDH-FR-130 Cálculo de línea de base y meta energética.
La anterior evidencia es almacenada en SharePoint.</t>
  </si>
  <si>
    <t>TDH.030.1.1 Revisar y presentar el presupuesto de optimización, verificando el análisis técnico y económico relacionado frente a las actividades a ejecutar de acuerdo con la necesidad de transporte del sistema.</t>
  </si>
  <si>
    <t>TDH.030.1.3 Revisar que los costos variables de la operación a facturar por concepto de energía no regulada correspondan a los centros de costos de Cenit y a los puntos de utilización de la operación y que los valores por los contratistas estén de acuerdo con las condiciones contractuales y los consumos, descargando los consumos de la plataforma telmetergy del proveedor donde se registra el consumo de energía de las plantas y se revisa con el informe enviado por Ecopetrol de energía y las facturas emitidas, y con base en esta información se actualizan y envían los estimados y hojas de entrada para el cargue en los centros de costos.
En caso de que se llegaren a presentar diferencias, se revisa con la comercializadora de Ecopetrol Energía para su ajuste.</t>
  </si>
  <si>
    <t>TDH.030.2.1 Revisar los vencimientos de los contratos. Cuando se identifiquen que la fecha de finalización este entre 5 y 7 meses, se da aviso a través de correo electrónico o en la reunión de seguimiento del contrato al área usuaria Jefe de Optimización y Control Operativo para que gestione con abastecimiento los supervisores técnicos de contratos la renovación o inicie el proceso para la nueva contratación.
Revisar con abastecimiento</t>
  </si>
  <si>
    <t>AB.030.1 Reconocer y pagar bienes y/o servicios no recibidos, o que no correspondan con lo acordado
Causas:
- Colusión
- Errores en las actas de recibo de servicios y/o bienes
- Errores en el registro de la entrada del servicio
- Errores en parametrización del sistema
- Accesos no autorizados a los sistemas de información
- Conflictos de segregación de funciones
Consecuencias: Afectación al presupuesto y pérdidas económicas y afectación reputacional, sobrecostos</t>
  </si>
  <si>
    <t>AB.030.2 Incumplimiento de las obligaciones pactadas contractualmente
Causas:
- Interpretación errónea del contrato, sus anexos o de la normatividad aplicable
- No tomar acciones oportunas y efectivas frente a las alertas de seguimiento del contrato
- No entregar, o entregar tardíamente, los materiales, insumos, o información requerida para la ejecución de los contratos.
- Uso indebido de los recursos en la ejecución contractual
- Colusión
Consecuencias: Impacto en la operación por ineficiencias en los procesos de negocios y no cumplimiento de metas, reclamaciones por parte de terceros, multas y sanciones, inoportunidad en los pagos, sobrecostos y reprocesos</t>
  </si>
  <si>
    <t>AB.030.5 Fraude, corrupción, y/o favorecimiento propio o a terceros, lavado de activos y financiación de terrorismo en la administración y/o supervisión de contratos de bienes y/o servicios
Causas:
- Incumplimiento de las disposiciones y niveles de atribución definidos en el Manual de Delegación de Autoridad de la Compañía MAD
- Incumplimiento de los procedimientos para la administración de contratos
- Recibir y/o autorizar pagos de servicios que no cumplan las condiciones pactadas, o que no se hubieren recibido
- Concentración de funciones.
Consecuencias: Afectación a la reputación de la Compañía, perdidas económicas, procesos legales y sanciones, sobrecostos, incumplimiento sobre la promesa de valor</t>
  </si>
  <si>
    <t>AB.030.1.2 Liberar la hoja de entrada de servicios en el sistema de información SAP, verificando que los valores indicados en el acta de recibo suscrita por el supervisor técnico y contratista correspondan con lo valores registrados en el sistema SAP y lo establecido en el contrato. Una vez se libera la hoja de entrada se notifica al contratista indicando los números generados por SAP para la radicación de la factura.</t>
  </si>
  <si>
    <t>AB.030.5.1 Revisar y aprobar el otrosí al contrato o sus modificaciones, verificando que las razones que lo (las) sustentan, hayan sido debidamente soportadas por el Supervisor Técnico, el área Usuaria, el Interventor y/o el Administrador del contrato, según corresponda, de tal forma que el contrato, su estrategia, su alcance y su valor, entre otros aspectos, se ajusten a los términos y condiciones permitidos por la ley vigente aplicable y por los procedimientos de la Compañía.</t>
  </si>
  <si>
    <t>GA.040.2.1 Validar la cantidad de órdenes de trabajo de mantenimiento ejecutadas vs las planeadas liberadas en SAP por las jefaturas de mantenimiento para la vigencia en curso, en caso de encontrar inconsistencias, revisar con las jefaturas de mantenimiento la situación detectada y se documentan los compromisos/acciones para cerrar las brechas identificadas.</t>
  </si>
  <si>
    <t>TI.030.3.2 Revisión de licencias adquiridas versus las usadas para aplicaciones/software no Microsoft licenciado a través de la consola de administración del producto. Para aquellos productos que no se tiene consola de administración se valida con el líder funcional del servicio.
En caso de identificar cantidades instaladas en los equipos de Cenit superiores a las adquiridas se procede con la desinstalación o compra de las licencias requeridas según corresponda.</t>
  </si>
  <si>
    <t>GA.020.1 Realizar proyectos incumpliendo las expectativas (tiempos, costos, entregables)
Causas:
- Desconocimiento o no entendimiento de las necesidades
- Fallas técnicas en los activos
- Fallas en la recolección de requerimientos de los grupos de interés (regulación, mantenimiento, operaciones, entorno)
- Grupos de interés no identificados o desarticulados
- Deficiencias en la planeación y ejecución de proyectos
- No integración de las áreas de conocimiento en la planeación del proyecto
- Errores en la estimación de impacto esperado, tiempo y costos
- Errada asignación de costos y gastos a los proyectos
- Aprobación de gastos no establecidos en los contratos
- Falla en el cumplimiento de los acuerdos de niveles de servicio con las áreas (calidad y suministro oportuno de los entregables acordados)
- Incumplimiento por parte de los aliados (contratistas)
- Cambios en las condiciones del entorno (macroeconómicos, tasas de cambio, precios)
- Cambios en las condiciones del entorno o regulatorio como la actualización del Plan de Abastecimiento de Combustibles Líquidos (PACL)
- Cambios en los requerimientos para la obtención de permisos y/o recursos
- Eventos o incidentes relacionados con: fenómenos naturales, terrorismo, sabotaje, incendio, bloqueo de instalaciones, entre otros.
- Errada gestión de los riesgos del proyecto (riesgos operativos, de entorno)
Consecuencias:
- Mayores costos (asignación de recursos que no contribuya al logro de la promesa de valor)
- Disminución de ingresos
- Incumplimiento normativo
- Indisponibilidad del Activo
- Materialización de daños antijurídicos</t>
  </si>
  <si>
    <t>GA.030.2.2 Monitorear la ejecución del Plan de Desincorporación revisando las actividades del plan vs la ejecución; incluyendo las actividades para dar de baja el activo. En caso de presentarse desviaciones que generen cambios de la estrategia, planes de acción y/o reprogramación de hitos, debe ser aprobado por la gerencia del proyecto.</t>
  </si>
  <si>
    <t>HSE.030.1.3 Realizar seguimiento al cumplimiento del plan de gestión HSE establecido anualmente y en el que se incluyen las actividades y programas a desarrollar Por ejemplo:
- Programas de prevención de accidentes y enfermedades laborales.
- Capacitación y formación competencias en HSE.
- Inspecciones para identificación de desviaciones o alarmas.
- Gestión del elemento compromiso con la vida (activos de conocimiento y cumplimiento a normatividad legal vigente)
- Promoción de cultura HSE.
Este revisión se realiza a través de reuniones de seguimiento de la Gerencia con cada uno de lo líderes de las actividades e indicadores de cumplimiento (avance). En caso de evidenciarse desviaciones frente al plan se definen acciones para su tratamiento.</t>
  </si>
  <si>
    <t>HSE.030.4.1 Cada vez que se va a realizar una actividad en los activos industriales y no industriales, la autoridad de área verifica que previo, durante y después de la ejecución del trabajo se de cumplimiento por parte del ejecutor de las actividades establecidas para la mitigación de los peligros y riesgos de la actividad. En caso de incumplimiento, no se otorga la respectiva autorización o se toman las medidas necesarias para desarrollar la actividad.</t>
  </si>
  <si>
    <t>GO.040.6.1 Revisar la integridad y completitud de la información de préstamos de vivienda verificando que:
a) Verificar que se cumplan con los requisitos de adjudicación.
b) Verificar requisitos de desembolso.
c) Tasa aplicada por el operador del préstamo corresponda con la tasa semestral definida y notificada por Cenit o de acuerdo a la política vigente.
d) Validar los saldos de los prestamos, amortizaciones y abonos o pagos extraordinarios vs los saldos contables por beneficiario.
En caso de identificar inconsistencias se solicitará al operador de los prestamos.</t>
  </si>
  <si>
    <t>GO.040.6.2 Verificar el cálculo del valor del diferencial de intereses (mercado vs tasa de la compañía) para los prestamos realizados por cenit a trabajadores.
a través de la información generada por el Operador de préstamos de vivienda / outsourcing de nomina, mediante la revisión del valor reportado en el mes comparado con los parámetros establecidos por la Compañía. En caso de identificar una desviación por fuera del rango definido se solicitará al Operador y/o al outsourcing los ajustes.</t>
  </si>
  <si>
    <t>GO.020.1.2 Realizar y asegurar el ingreso de los empleados, validando la completitud de los documentos requeridos para la contratación de acuerdo con la lista de chequeo historia laboral, y asegurar la creación en el dato maestro de empleados en los sistemas que corresponde, así como las afiliaciones ante las entidades de seguridad social y caja de compensación.</t>
  </si>
  <si>
    <t>GO.020.2 Vincular o mantener empleados reportado en listas restrictivas o hayan incurrido en actividades ilícitas relacionadas con LAFT.
Causas:
- Desconocimiento de los antecedentes de aspirantes y los colaboradores
- No llevar a cabo procesos de debida diligencia de verificación enlistas restrictivas
Consecuencias:
- Deterioro perdida de la imagen de la organización.
- Ser objeto de contagio y de sanciones</t>
  </si>
  <si>
    <t>GO.020.3 Posibilidad de recibir dádivas o beneficios a nombre propio o de terceros para la vinculación del talento humano en beneficio de un tercero.
Causas:
- Deficiencias u omisiones en los criterios de evaluación del proceso de selección (competencias, experiencia y formación)
- Inconsistencias en la documentación de contratación
- Condiciones de compensación superiores a las establecidas para el cargo.
Consecuencias:
- Bajo desempeño del personal e incumplimiento de los objetivos de las áreas
- Afectación a la imagen y reputación de la compañía.</t>
  </si>
  <si>
    <t>GO.040.1 Cálculo de nómina, beneficios y liquidación final de empleados no acorde a la legislación vigente y a las políticas de la Compañía y Grupo Empresarial
Causas:
- Desconocimiento y/o no aplicación de la normatividad vigente y políticas de la Compañía y Grupo Empresarial
- Presentación de información y documentación, incompleta y/o fraudulenta por parte del empleado o beneficiario
- Recepción y procesamiento de novedades incompleta, inexacta y/o fraudulenta
- Falta definición de roles y perfiles de acceso a los sistemas de información
- Errores en la parametrización del aplicativo de nómina
- Accesos no autorizados a los aplicativos y herramientas de nómina
- Empleados desvinculados que continúan activos en el sistema
- Falta disponibilidad del aplicativo de nómina
- Falta de segregación de funciones
- Fallas u errores en cargue del tiempo suplementario en el sistema de liquidación de nómina
Consecuencias:
Pagos de nómina y beneficios indebidos, demandas, sanciones, afectación al clima laboral</t>
  </si>
  <si>
    <t>GO.040.2 Inoportunidad y/o inexactitud en la liquidación y pagos de seguridad social y parafiscales.
Causas:
- Desconocimiento y/o falta de aplicación de la normatividad vigente
- Reporte y procesamiento de novedades incompleto, inexacto y/o fraudulento
- Errores en la parametrización del aplicativo de nómina
- Documentos de afiliación y contratación incompletos
Consecuencias:
- Multas, demandas o procesos legales</t>
  </si>
  <si>
    <t>GO.040.4 Incumplimiento a las políticas y procedimientos para la liquidación del bono de compensación variable
Causas:
- Falta de segregación de funciones
- Ausencia o falta de claridad de políticas y lineamientos para la liquidación de bono variable
- Errores en el cálculo
Consecuencias:
- Apropiación indebida de recursos de la Compañía, pérdidas económicas</t>
  </si>
  <si>
    <t>GO.040.5 Realizar pagos de nómina inexactos y/o a trabajadores no vinculados a la Compañía
Causas:
- Reporte y procesamiento de novedades incompleto, inexacto y/o fraudulento
- Errores en la parametrización del aplicativo de nómina
- Empleados desvinculados que continúan activos en el sistema
- Fallas y errores en el registro/cargue contable en el sistema de información
- Accesos no autorizados a los aplicativos y herramientas de nómina
Consecuencias:
Pagos indebidos, demandas, sanciones, afectación al clima laboral</t>
  </si>
  <si>
    <t>GO.040.6 Calcular, reconocer y pagar préstamos con inconsistencias y sin el cumplimiento de requisitos
Causas:
- Falta de seguimiento a las condiciones establecidas en la cartilla de beneficios económicos individuales y compensación
- Inexactitud en la información fuente y errores en la digitación
- Fallas en el sistema en la aplicación de pagos y actualización de los saldos
Consecuencia:
Pérdidas económicas, información financiera no razonable por sobre o sub estimación de las cuentas por cobrar, incumplimiento de la normativa de beneficios y de los compromisos adquiridos con los trabajadores.</t>
  </si>
  <si>
    <t>AC.040.1 Cumplimiento extemporáneo o incumplimiento de la normatividad, legislación ambiental y actos administrativos por parte de la Organización.
Causas:
- Desconocimiento de la normatividad legal vigente y de los requisitos ambientales.
- Omisión por parte de los responsables del cumplimiento de requisitos.
Consecuencias:
Sanciones y multas, afectación de reputación y a las condiciones del entorno.</t>
  </si>
  <si>
    <t>AC.040.4 Posibilidad de ofrecer o dar dádivas o beneficios de manera directa o a través de terceros a representantes de las autoridades ambientales para la gestión oportuna y favorable de trámites.
Causas:
- Incumplimiento por parte del personal a los principios y valores establecidos por Cenit
- Concentración de funciones en los que realizan las gestiones ante los entes reguladores.
- Salida de recursos de la entidad no asociados a una factura y/o a un servicio prestado por el proceso de abastecimiento.
Consecuencias:
Afectación a la reputación e imagen de la compañía.
Multas y Sanciones por incumplimiento de la LEY FCPA por Cotizar en Bolsa de Estados Unidos.</t>
  </si>
  <si>
    <t>AC.040.1.2 Monitorear el cumplimiento a los requerimientos ambientales a través de:
1. Repositorio de obligaciones actualizado, verificando que se de respuesta a las mismas en modo, tiempo y lugar. Igualmente se realiza seguimiento a la definición e implementación de los planes de acción que surgen como resultado de los requerimientos.
Nota: en caso de observar requerimientos próximos a vencer se debe escalar a la Vicepresidencia correspondiente para su Gestión.
2. Inspecciones de campo aleatorias en la operación y en la ejecución de intervenciones para verificar que se de cumplimiento a las obligaciones ambientales. En caso de identificar desviaciones o incumplimientos los responsables definen planes de acción correctivos que son monitoreados garantizando el cumplimiento.</t>
  </si>
  <si>
    <t>AC.040.1.1 Monitorear e identificar los cambios en la normatividad ambiental que tenga impacto sobre la entidad de acuerdo a la información que se recibe del área Legal. Con base en esta información se actualiza la matriz de requisitos legales ambientales y se realiza seguimiento a su cumplimiento.</t>
  </si>
  <si>
    <t>CN.030.4.3 Validar que las modificaciones realizadas y registradas en el sistema SAP, sean consistentes con la información consignada en los contratos y correspondan con los cambios requeridos. En caso de encontrar diferencias o inconsistencias se solicita el ajuste respectivo.
Como soporte de la validación, el Gerente Comercial correspondiente firma el formato de modificaciones y/o inclusiones a los contratos en SAP.</t>
  </si>
  <si>
    <t>CN.030.5.1 Verificar y aprobar los valores a facturar
1. Para Oleoductos con base en las cantidades aprobadas a transportar en el Programa de transporte de la última versión que se tenga disponible al día veinte (20) del mes anterior (M-1) enviadas por la Jefatura de Planeación y Programación de Poliductos, y los contratos vigentes. Lo anterior para informar al área de facturación los valores a facturar de la nominación del mes en curso y los ajustes necesarios a los valores facturados en meses anteriores.
Salvo casos excepcionales, la facturación de la nominación se realiza con el programa versiones posteriores al día veinte (20) del mes anterior (M-1).
Nota: Para la facturación del mes de enero de cada año, la liquidación se hará con el volumen de la última versión del Programa de Transporte disponible al día diez (10) de diciembre del mes anterior (M-1).
Para la facturación de servicios de energía, se factura mes vencido con base en la información oficial enviada por la Gerencia de Bajas emisiones, cuando no se tiene la información se reporta en estimados.
Los ajustes de la facturación de oleoductos, descargaderos, puertos de manejo de crudos y otros servicios se realizarán como mínimo 1,5 meses después de finalizado el mes de operación de contarse con toda la información requerida en relación con las compensaciones volumétricas y/o los documentos de actas o balances de certificación de volúmenes. No obstante, la facturación de ajustes está sujeto a la oficialización de las cifras y soportes de estas por la Jefatura de Planeación y Programación de Poliductos y Jefatura de Calidad y Gestión Volumetrica.
2. Para Poliductos la facturación del TOP para el servicio de almacenamiento y cargue en Tocancipá es liquidado de manera trimestral. Los demás servicios la liquidación es de manera mensual. Para servicio de puertos de refinados los ajustes a la facturación se realizan dentro de los primeros 15 días del mes siguiente a la prestación del servicio.
3. Para la facturación de servicios de marcación y operación portuaria, se factura mes vencido con base en la información oficial enviada por la Vicepresidencia de Poliductos o la Jefatura de Calidad y Gestión Volumetrica, cuando no se tiene la información se reporta en estimados.</t>
  </si>
  <si>
    <t>GF.030.2.2 Revisar el reporte de clientes elaborado por el analista de cartera, frente a los saldos contables registrados en SAP y en el caso que existan diferencias revisar que estas hayan sido gestionadas. Lo anterior, con el fin de verificar que la contabilidad refleje el valor razonable de la cartera.
Para la cartera no comercial se verifica las cuentas de:
- Dividendos por Cobrar y
- Líneas y Cables de Transmisión</t>
  </si>
  <si>
    <t>TO.030.1.2 Verificar la ejecución exitosa del servicio de mantenimiento realizado a los sistemas de control, con base en el informe de las actividades realizadas.
En caso de identificar recomendaciones o mejoras bajo el alcance de Operaciones Digitales como resultado del mantenimiento, se generan los planes de acción correspondientes y se realiza seguimiento a la ejecución e implementación de los planes de acción y las mejoras realizadas.
Dentro del mantenimiento se verifica que los sellos/precintos a retirar correspondan con los referenciados en el inventario. Si no coinciden, se debe analizar la causa del retiro del precinto y documentarla con las acciones que correspondan.</t>
  </si>
  <si>
    <t>TO.030.1.3 Restringir el acceso a los gabinetes de los sistemas de control (RACK de servidores y controladores) con la instalación de sellos/precintos codificados.</t>
  </si>
  <si>
    <t>TI.030.2.6 Verificar, en las aplicaciones bajo alcance SOX, la inactivación efectiva de las cuentas de usuarios retirados durante el periodo evaluado, con base en el listado de usuarios retirados enviado por el área de nómina de Cenit y Ecopetrol, validando:
- Fecha de retiro
- Fecha de inactivación en la aplicación
Si la notificación o la inactivación es inoportuna, se verifica que el usuario no haya presentado ingresos posteriores a la fecha de retiro, en caso de identificar accesos se escala la situación al líder funcional/dueño de proceso/Jefe inmediato para que revise la situación.
Nota: Para ENRUTA se valida únicamente la inactivación efectiva debido a restricciones del log
Nota: Para Directorio Activo no se requiere validación de accesos posteriores teniendo en cuenta que no es un sistema transaccional
Incluimos el manual del SCADA? Reporte de Mary y verificación de Javier Núñez</t>
  </si>
  <si>
    <t>CN.030.2 Vincular y mantener clientes reportados en listas restrictivas y con alertas
Causas:
- Desconocimiento, omisión y/o fallas en la ejecución de los procedimientos de debida diligencia
- Ausencia de validación por el nivel requerido sobre la realización de estas revisiones en listas restrictivas periódicas
Consecuencia:
Afectación en la imagen pública por mantener vínculos con clientes que se encuentran en listas restrictivas, incurriendo en pérdida reputacional y siendo objeto tanto de contagio como de sanciones.</t>
  </si>
  <si>
    <t>CN.030.7 Posibilidad de recibir dádivas o beneficios a nombre propio o de terceros en el proceso de vinculación y relacionamiento con clientes, en beneficio de un tercero.
Causas:
. Incumplimiento de los principios y valores éticos establecidos por Cenit.
- Deficiencias u omisiones en los criterios de evaluación del proceso de vinculación y contratación de clientes.
- Falta de segregación de funciones en las negociaciones y acuerdo con los clientes.
Consecuencias:
- Disminución de ingresos
- Afectación a la imagen y reputación de la compañía.</t>
  </si>
  <si>
    <t>TDH.030.8 Transporta crudos o refinados de clientes de origen ilícito (contrabando, hurtado o de países vinculados en listas restrictiva)
Causas:
- Información falsa o engañosa del origen y procedencia del crudo o refinado a ser transportados por parte de terceros.
- Recibir crudos o refinados en nuestros sistemas, incumpliendo las políticas y procedimientos establecidos.
- Desconocimiento y/o falta de diligencia en el conocimiento del cliente
- Desconocimiento de los países listados en listas restrictivas por parte de la operación.
- Falta de gestión y toma de acciones sobre las novedades o alertas identificadas en el recibo de crudo de clientes.
Consecuencias: Perdida reputacional por contagio de practicas indebidas por parte de los clientes.</t>
  </si>
  <si>
    <t>CN.030.6.1 Revisar y aprobar los estimados de ingresos para los servicios de oleoductos, poliductos y otros servicios, los cuales cuentan con la mejor información disponible al momento de realizar los estimados del mes en curso.
En caso de identificar inconsistencias se realizan los ajustes necesarios.
Nota: Se realizarán estimaciones a los sistemas que se afecte cuando se genere reversiones del oleoducto bicentenario.</t>
  </si>
  <si>
    <t>SS.040.1 Incumplimientos legales o regulatorios
Causas:
- Desconocimiento de la regulación, lineamientos y procedimientos internos
- Cambios en el marco legal y regulatorio (ambiental, tarifas, impuestos, nuevas regulaciones, entorno, etc.) que generen afectación operativa, económica y el desarrollo o realización de proyectos o nuevos negocios.
Consecuencias:
Sanciones e investigaciones, requerimientos de entes de control y afectación en la imagen por incumplimientos regulatorios</t>
  </si>
  <si>
    <t>SS.020.3 Definición de la estrategia de defensa de los procesos judiciales en contravía de los intereses de Cenit
Causas
- Falta de integridad, confiabilidad y completitud de la información de los procesos Judiciales.
- Deficiencia y/o inoportunidad en la creación, actualización y seguimiento de los procesos judiciales en las herramientas establecidas
- Falta de definición de lineamientos de defensa para cada proceso
- Desactualización de la información reportada en Ekogui con respecto a la realidad de los procesos.
- Conflicto de interés en la contratación de apoderados externos y la designación de árbitros
- Desconocimiento por parte del área jurídica de requerimientos o procesos jurídicos
- Falta de eficacia del proceso penal
- Falta de implementación de la PPDA y Falta de seguimiento y evaluación a la PPDA
Consecuencia: Afectación a la operación de la compañía, afectación a la reputación, Perdidas económicas, sub estimación o sobre estimación de los pasivos contingentes</t>
  </si>
  <si>
    <t>SS.020.6 Afectación económica por el incremento en el pago de condenas en litigios que pueden ser solucionados antes de que se dé trámite a la acción judicial.
Causas:
- Falta de aplicación de Mecanismos Alternativos de Solución de Controversias (MASC) por parte de CENIT por gestión inadecuada
- Falta de formulación de directrices de conciliación por parte del comité de conciliación y otros Mecanismos Alternativos de Solución (MAS)
Consecuencias:
- Aumento en el volumen de demandas y condenas a la entidad
- Carga laboral adicional.
- Afectaciones financieras adicionales.</t>
  </si>
  <si>
    <t>SS.020.7 Posibilidad de recibir dádivas o beneficios para omitir y/o no realizar la gestión correspondiente en la defensa legal de Cenit contra terceros
Causas:
- Incumplimiento de los principios y valores éticos establecidos por Cenit.
- Conflicto de interés en la contratación de apoderados externos y la designación de árbitros
- Ineficiencia en la defensa legal.
Consecuencia: Pérdidas económicas y afectación a la reputación.</t>
  </si>
  <si>
    <t>GA.050.1.1 Monitorear la condición del activo de acuerdo con los planes de inspección en la estrategia de mantenimiento, con base en el informe de condición e inspección realizada. Si se identifican alarmas en el activo, se establece la acción de mantenimiento basada en condición, dichos planes se registran en SAP.</t>
  </si>
  <si>
    <t>HSE.030.1.3 Realizar seguimiento al cumplimiento del plan de gestión de riesgos en HSE establecido anualmente y en el que se incluyen las actividades y programas a desarrollar, por ejemplo:
- Programas de prevención de accidentes y enfermedades laborales.
- Capacitación y formación en competencias en HSE.
- Inspecciones para identificación de desviaciones o alarmas.
- Gestión del elemento compromiso con la vida (activos de conocimiento y cumplimiento a normatividad legal vigente)
- Promoción de cultura HSE.
Este revisión se realiza a través de reuniones de seguimiento de la Gerencia con cada uno de lo líderes de las actividades e indicadores de cumplimiento (avance). En caso de evidenciarse desviaciones frente al plan se definen acciones para su tratamiento.</t>
  </si>
  <si>
    <t>HSE.030.2.1 Monitorear el cumplimiento de la implementación de los planes de acción preventivos de seguridad y salud de acuerdo con los riesgos identificados en la matriz MIPER (Matriz Identificación de Peligros y Valoración de Riesgos), a través del cumplimiento de los Programas de Seguridad para actividades de alto riesgo. En caso de detectar incumplimientos se definen planes de acción con responsables y plazos.</t>
  </si>
  <si>
    <t>GA.020.1.2 Validar y aprobar la correcta definición del proyecto a través de la revisión de los entregables requeridos en las fases de planeación del proyecto de acuerdo con lo establecido en el procedimiento de gestión de inversiones.
La Declaración de Alcance aprobada y firmada por los Gerentes de Troncal hace parte de los entregables a validar.
En caso de no aprobar alguno de los entregables, se comunica con el Líder del Proyecto para que complemente la información requerida; solo cuando se completen los ajustes solicitados se aprueba para ser presentado al comité de proyectos.</t>
  </si>
  <si>
    <t>ELC.EC.04.3 Revisar y aprobar la propuesta de porcentajes de pago por rangos de desempeño, presentada por el Gerente de Compensación y beneficios para el esquema de bonificación variable por resultados (BVR) de Cenit, debidamente aprobada por la Junta Directiva. De igual forma la Junta aprueba los porcentajes de ponderación por nivel, de acuerdo con los resultados del Segmento y de la Compañía que serán aplicables para la siguiente vigencia. Validación del cálculo de compensación Variable por parte de la Revisoría Fiscal, el cual emite informe confirmando la correcta aplicación de los criterios definidos en el procedimiento.</t>
  </si>
  <si>
    <t>GO.040.2.1 Revisar y aprobar los pagos de seguridad social y parafiscales para ello:
1. Verificar que la información salarial de cargo y HeadCount estan en el reporte de estructura organizacional
2. Validar la liquidación del IBC de los aportes a la seguridad social y parafiscales, tomando como base los conceptos liquidados del periodo de nómina y la aplicación de los topes y tarifas según normativa vigente.
3. Verificar la aplicación de las novedades reportadas dentro del periodo: Vinculaciones, desvinculaciones, traslados, cambio de salarios, etc. Esto a través del check list del proceso de Validación de Seguridad Social y Parafiscales.
4.Asegurar el pago oportuno de la seguridad social y parafiscales en las fechas establecidas de acuerdo con la legislación vigente, definiendo para ello un cronograma de nómina.
En caso de presentarse ajustes, se envía correo electrónico con los cambios y comentarios al Outsourcing de nómina.</t>
  </si>
  <si>
    <t>GO.040.5.1 Conciliar previo al pago de cada nómina la cuenta por pagar a empleados en SAP, verificando qué el neto en el módulo de nómina (transacción de liquidación) coincida con el neto a contabilizar en finanzas.
En caso de identificar diferencias se analizan y se realizan los ajustes correspondientes para proceder a contabilizar la nómina y enviar la solicitud de pago a tesorería.</t>
  </si>
  <si>
    <t>GA.020.4.3 Verificar el adecuado cierre administrativo y financiero de los proyectos de acuerdo con lo establecido al procedimiento de gestión de inversiones; en señal de verificación firma el formato para la oficialización del cierre de inversiones.</t>
  </si>
  <si>
    <t>GA.020.5 Posibilidad de recibir dádivas o beneficios a nombre propio o de terceros para autorizar pagos, entregas de proyectos, salidas y/o consumo de activos, que no estén conforme a los requisitos del proyecto, para beneficio de un tercero.
- Ingreso y salida de materiales sin las medidas de seguridad y restricción correspondientes.
- Inadecuada custodia de los equipos y materiales a instalar
- Sobrantes de materiales no identificados.
- Inadecuada custodia de los equipos y materiales sobrantes.
- Incumplimiento a los principios y valores éticos establecidos por la entidad
Consecuencia: Pérdidas económicas y afectación a la imagen.</t>
  </si>
  <si>
    <t>GF.030.9 Posibilidad de recibir dádivas o beneficios a nombre propio o de tercero para agilizar pagos a algún tercero.
Causas:
- La recepción/aceptación de facturas que no cumplan con dichos requisitos
- Incumplimiento de los principios y valores establecidos por la entidad
- Registrar factura y/o ordenar pagos sin aprobación por parte del rol autorizado.
- Concentración de funciones.
Consecuencia:
Afectación a la reputación de la compañía.</t>
  </si>
  <si>
    <t>GF.030.27 Posibilidad de recibir dádivas o beneficios a nombre propio o de tercero para modificar y/o castigar cartera de clientes.
Causas:
- Realizar castigos sin aprobación o documentación soporte.
- Modificación no autorizada de los saldos de cartera.
- Aplicar pagos recibidos a otros clientes.
- Concentración de funciones.
Consecuencias:
Afectación a la reputación y a los ingresos de la compañía.</t>
  </si>
  <si>
    <t>AB.060.1 Pérdida y/o deterioro de información recibida en custodia
Causas:
- Debilidades en el registro y control de préstamo de información
- Debilidades en la custodia o manejo de la información por parte del proveedor.
- Demoras en el traslado de información por parte de las áreas para la custodia del proveedor
- Incumplimiento de los procedimientos de gestión documental, categorización y organización de los documentos físicos, electrónicos y digitales
- Incumplimiento a la aplicación de las tablas de retención documental
Consecuencias:
Ausencia de soportes documentales críticos para la trazabilidad, oportunidad, completitud y disponibilidad de la información soporte de las operaciones de la entidad, retraso de operaciones, robo de información y pérdida de conocimiento, hallazgos de entes de control</t>
  </si>
  <si>
    <t>AB.060.1.1 Realizar seguimiento al cumplimiento de los acuerdos de niveles de servicios ANS pactados, mediante reunión de seguimiento y revisión del informe presentado por el proveedor en donde se valida el cumplimiento de las actividades y de los compromisos establecidos. En caso de ser necesario se establecen nuevos compromisos.</t>
  </si>
  <si>
    <t>AB.060.1.2 Verificar el cumplimiento de los estándares mínimos de calidad en las instalaciones del proveedor, realizando visita de inspección a las instalaciones físicas y diligenciando la lista de chequeo establecida para este fin. En caso de identificar incumplimientos se notifican al proveedor y se genera un plan de acción.</t>
  </si>
  <si>
    <t>AB.060.2.3 El Robot ROSI (Reporte Oportuno de Servicios e Información) automáticamente envía alertas diarias (tres veces al día) a través de correo electrónico, a los responsables de autorizar y procesar las facturas de servicios públicos así:
1. Facturas contabilizadas no aprobadas para pago al área administrativa
2. Facturas pendientes de pago a Tesorería
Esto lo realiza a partir de la revisión de los estados de cada una de las facturas en SAP y adicionalmente actualiza el estado de cada una en el listado de obligaciones.</t>
  </si>
  <si>
    <t>AB.060.9.1 La herramienta de gestión de viajes AVE automáticamente:
a. Valida el número de viajes pendientes por cerrar para cada funcionario, con el fin, de asegurar la legalización del empleado frente a los viajes abiertos.
b. Restringe la solicitud cuando se tienen pendientes por cerrar tres viajes.</t>
  </si>
  <si>
    <t>AB.060.10 Accidentes o incidentes durante el servicio de Transporte terrestre, fluvial y renting
Causas:
- Incumplimiento de las obligaciones del contratista y funcionarios en materia HSE y la legislación en seguridad Vial
- Mantenimientos programados no realizados o mal ejecutados en la flota de transporte.
- Fallas mecánicas en la flota de transporte
- Imprevistos asociados de agentes viales externos
- Factor humano
Consecuencias:
- Fatalidades o lesiones permanentes o temporales
- Daños en infraestructura propia o de terceros
- Retrasos en el cumplimiento de horarios y turnos de trabajo - Afectación en la continuidad operativa del negocio - Quejas e inconformidades por parte de clientes y usuarios del servicio
- Demandas
- Procesos legales
- Impacto en la imagen reputacional</t>
  </si>
  <si>
    <t>AB.070.1 Planear y estructurar convenios y/o acuerdos por fuera de los lineamientos corporativos
Causas:
- Debilidades en la identificación, definición y análisis de los convenios requeridos por Cenit con terceros y requerimientos internos.
- Solicitud de un convenio y/o acuerdo por situaciones imprevisibles
- Desarticulación entre procesos de otras áreas de la organización que forman parte de la suscripción del convenio y/o acuerdo
- Falta disponibilidad presupuestal asociada al desarrollo del convenio y/o acuerdo en caso de requerirse
- Falta actualización de la estrategia de la compañía frente a los cambios ocurridos en el entorno o en la situación local.
- Gestión de convenios y/o acuerdos sin el seguimiento del procedimiento aplicable
Consecuencias:
- Celebración extemporánea del comité de convenios y/o acuerdos ESG para presentar convenios no planeados
- Desviación del Plan Anual de Convenios y/o Acuerdos
- Tiempos cortos en el cumplimiento de proceso para la selección del aliado
- Deficiente estructuración del proyecto objeto del Convenio y/o Acuerdo a celebrar y por ende modificaciones prematuras sobre el Convenio y/o Acuerdo suscrito.
- Desalineación de las expectativas locales con la estrategia de Cenit en materia de gestión social.
- Reprocesos administrativos, legales y/o técnicos</t>
  </si>
  <si>
    <t>AB.070.2 Fraude, corrupción, y/o favorecimiento propio o a terceros, lavado de activos y financiación de terrorismo en la suscripción de convenios y/o acuerdos
Causas:
- Direccionamiento de convenios y/o acuerdos a partir de las condiciones de suscripción
- Incumplimiento de las disposiciones y niveles de atribución definidos en el Manual de Delegación de Autoridad de la Compañía MAD
- Concentración de funciones.
- Incumplimiento de los procedimientos para la suscripción de convenios y/o acuerdos.
Consecuencias:
- Pérdida reputacional por afectación a la imagen
- Pérdidas económicas
- Procesos legales y sanciones.</t>
  </si>
  <si>
    <t>AB.070.1.2 Realizar las sesiones de alcance y estrategia interdisciplinarias para la planeación de los Convenios y/o acuerdos, verificando que se encuentren alineados al Plan de Convenios y dando cumplimiento a los requisitos legales establecidos conforme al procedimiento de Convenios ASA-PD-018 y al reglamento del comité de convenios</t>
  </si>
  <si>
    <t>AB.070.2.2 Evaluar y aprobar la selección del aliado para la suscripción del convenio y/o acuerdo, por medio de la verificación de cumplimiento de los requisitos establecidos en la estrategia
La recomendación de suscripción del convenio o acuerdo se documenta en el informe de recomendación el cual es firmado por el Usuario.</t>
  </si>
  <si>
    <t>AB.070.4 Incumplimiento a la normatividad legal aplicable o a las condiciones pactadas en el trámite, celebración y ejecución del acuerdo y/o convenio.
Causas:
- Desconocimiento de la normatividad o trámites requeridos
- Omisión por parte de los responsables del cumplimiento de requisitos/condiciones para el inicio.
Consecuencias:
- Pérdida Imagen reputacional
- Pérdidas económicas
- Procesos legales y sanciones. Daño antijurídico
- Hallazgos de Entes de control</t>
  </si>
  <si>
    <t>AB.070.5 Ejecución de aportes en bienes y servicios no alineados a la estrategia y plan de inversión definido en los convenios
Causas:
- Aliado ejecuta los aportes de manera diferente a lo pactado en el Convenio y/o acuerdo
- Falta de oportunidad o falta de seguimiento a la ejecución de los aportes
- Incumplimiento de las condiciones acordadas para otorgar el desembolso o ausencia de soportes
- Falta de documentos que soporten la ejecución de aportes
Consecuencias:
- Desviación del plan de inversión
- Incumplimiento al acuerdo y/o convenio</t>
  </si>
  <si>
    <t>SS.020.1 Ausencia o falencia en la oportunidad, claridad y calidad en la prestación de la Asesoría Jurídica
Causas:
- Falta de mecanismos que aseguren la unificación de criterios jurídicos concretos.
- Desconocimiento por parte gerencia de las actualizaciones de la legislación, normativas, jurisprudencia o regulaciones aplicables.
- Demoras en la obtención de la información o documentación relevante para el análisis y sustento del caso, una vez se reciba la solicitud de asesoría por parte de las áreas.
Consecuencia:
Procesos de la compañía sin acompañamiento jurídico, decisiones erradas por parte de la Administración, multas o sanciones económicas.</t>
  </si>
  <si>
    <t>SS.020.1.1 Revisar y aprobar el concepto legal a emitir verificando que cumpla con los lineamientos establecidos en el formato de concepto legal, incluyendo como mínimo la definición de la parte solicitante, el análisis legal realizado, conclusiones y documentos revisados.
Nota: El formato no aplica para conceptos emitidos por abogados externos</t>
  </si>
  <si>
    <t>no aplica</t>
  </si>
  <si>
    <t>GF.030.5.3 Verificar la razonabilidad de las cuentas de activos en construcción mediante el análisis de la antigüedad del 100% de los saldos de construcciones en curso de SAP suministrado por el profesional contable de los proyectos vigentes de la gerencia de proyectos e ingeniería, estableciendo las justificaciones y/o planes de acción correspondientes en los casos que aplique.
Para aquellos proyectos que se identifica que han finalizado se realiza el seguimiento para su capitalización oportuna, previa validación con el líder responsable.</t>
  </si>
  <si>
    <t>GF.030.5.7 Verificar la razonabilidad de las cuentas de activos en construcción mediante el análisis de la antigüedad del 100% de los saldos de construcciones en curso de SAP suministrado por el profesional contable de los proyectos vigentes de la Vicepresidencia Digital, estableciendo las justificaciones y/o planes de acción correspondientes en los casos que aplique.
Para aquellos proyectos que se identifica que han finalizado se realiza el seguimiento para su capitalización oportuna, previa validación con el líder responsable.</t>
  </si>
  <si>
    <t>GF.030.4.4 Validar la integridad del informe y el cumplimiento del alcance técnico y operacional establecido para la toma física anual realizada sobre una muestra del 10% de los activos totales, mediante verificación aleatoria realizada por el Coordinador de Activos Fijos, de los activos por placas y descripción acorde con las especificaciones técnicas del contrato e informe recibido. De encontrarse diferencias se toman las acciones necesarias con relación a la novedad y al ejecutor de la toma física.
*Nota: La compañía efectúa inventarios totales cada 3 años de acuerdo con el Procedimiento de Gestión de Activos . El año en el que se realiza dicho inventario este control no aplica*</t>
  </si>
  <si>
    <t>GF.030.8.1 Revisar la aceptación de una factura digital para el registro en el sistema SAP verificando el cumplimiento de los requisitos a través del archivo XML en la herramienta Collector, las facturas que no cumplan con los requisitos es rechazada y se envía notificación automática al proveedor.
Se verifica la aceptación o la factura?</t>
  </si>
  <si>
    <t>GF.030.7.2 Revisar el registro manual, una vez se verifique que el formato para pago manual adjunte los documentos soportes solicitados y que el formato esté diligenciado por el responsable de la solicitud y aprobado por el responsable del área firmado a través de la herramienta DocuSign
En señal de revisión el Outsourcing Contable Coordinador deja un comentario en el sistema SAP con visto bueno.
En caso de encontrar inconsistencias, el Coordinador de Cuentas por pagar- Outsourcing anula el documento en el sistema SAP.</t>
  </si>
  <si>
    <t>GF.030.18.2 Verificar que el registro contable de los estimados de proyectos, costos o gastos hayan quedado contabilizados de acuerdo con :
- El reporte del sistema SAP en el cado de los estimados automáticos.
- El correo electrónico enviado por el profesional contable y de reportes con el comprobante, en el caso de los estimados manuales</t>
  </si>
  <si>
    <t>GF.030.17.3 La creación de un dato maestro de proveedores solo puede ser realizado si la solicitud cumple con todos los requisitos.
El analista de data maestra verifica que cada documento cumpla con los requisitos establecidos en el formado "Registro Proveedor"; si una solicitud de creación no cumple con la totalidad de los requisitos, se rechaza y se devuelve al área responsable para ser subsanada.
El supervisor de Data Maestra valida y revisa la adecuada creación del tercero y suministra los soportes a la jefatura de Contabilidad para la activación en SAP.</t>
  </si>
  <si>
    <t>GF.030.16.4 Revisar los Estados Financieros mensuales, con el fin de verificar la razonabilidad de las cifras y/o hechos económicos relevantes del mes a través de a lista de chequeo de cierre de EF y la información extraída del sistema SAP.
Si aplica, el especialista de Operaciones Financieras solicita explicaciones a las áreas sobre la razonabilidad de las cifras o hechos inusuales que se presentan dentro de los rubros de las cuentas, de ser necesario entre las partes construyen el análisis respectivo y/o se realizan los ajustes necesarios.</t>
  </si>
  <si>
    <t>GF.030.24.1 Revisar y Aprobar las declaraciones tributarias, mediante la validación de los documentos soportes: análisis de variaciones, saldos de cuentas, entre otros anexos de cada una de las declaraciones:
Mensual: Retención en la Fuente, Autorretención y retención de ICA (en los municipios que aplique)
Bimestral: Declaración de IVA, Autorretención y retención de ICA (en los municipios que aplique), Declaración de ICA y Retenciones de ICA en Bogotá.
Anual: Declaración de Renta, declaración de ICA anuales, declaración de activos en el exterior, declaración de precios de transferencia.
En caso de encontrar inconsistencias, el Profesional Operaciones Financieras - Tributario
Especialista Operaciones Financieras - Tributario envía correo electrónico al outsourcing, solicitando explicación, ajuste o modificación de la declaración o de los soportes.
En señal de revisión y aprobación el Especialista Operaciones Financieras - Tributario y/o Jefe Tributario firman la declaración.</t>
  </si>
  <si>
    <t>GF.030.16.4 Revisar los Estados Financieros mensuales, con el fin de verificar la razonabilidad de las cifras y/o hechos económicos relevantes del mes a través de la lista de chequeo de cierre de EF y la información extraída del sistema SAP.
Si aplica, el especialista de Operaciones Financieras solicita explicaciones a las áreas sobre la razonabilidad de las cifras o hechos inusuales que se presentan dentro de los rubros de las cuentas, de ser necesario entre las partes construyen el análisis respectivo y/o se realizan los ajustes necesarios.</t>
  </si>
  <si>
    <t>GF.030.21.6 Revisar a través de la conciliación entre los saldos por tipo de cuenta reportados en Hyperion frente a la clasificación utilizada para efectos estatutarios incluida en la presentación de cierre de estados financieros, validando que las cuentas estén catalogadas de forma adecuada, identificando diferencias y justificando las mismas, con el fin de garantizar el mapeo adecuado de las cifras y su correlación con los Estados Financieros Estatutarios.</t>
  </si>
  <si>
    <t>GF.030.21.4 Revisión y aprobación de los Estados Financieros de los siguientes órganos de CENIT:
1.Comité de Auditoría: Se revisan los Estados financieros y se recomienda ser llevados a Junta Directiva.
2. Junta Directiva: Se revisan los Estados financieros, se aceptan y se recomienda ser llevados a Asamblea General de Accionistas.
3. Asamblea General de Accionistas: Revisión y aprobación de los Estados Financieros</t>
  </si>
  <si>
    <t>AB.010.1 Planear compras de bienes y servicios innecesarios o que no se ajusten a las necesidades de la operación
Causas:
- Errores en el catálogo de materiales en SAP
- Errores en la consolidación de la información
- Requerimientos de abastecimiento con información incompleta
- Accesos No autorizados a los sistemas de información
- Concentración de funciones en los sistemas de información que operan los procesos de negocio y los servicios de TI
- Debilidades en la identificación, definición y análisis de las necesidades de bienes y servicios
- Falta de análisis y validación del stock de inventarios y contratos vigentes
Consecuencias: Sobrecostos y reprocesos para la Compañía, paros en la operación o demoras en el cumplimiento de los planes definidos por la Compañía y pérdidas económicas para la organización, Incumplimiento de la promesa de valor, reclamaciones</t>
  </si>
  <si>
    <t>AB.010.2.1 Revisar y aprobar el Plan estratégico de abastecimiento, verificando que las Estrategias de Abastecimiento se encuentren alineadas al plan financiero plurianual y al portafolio de inversiones (cuando este exista) y estrategia organizacional, identificación de la promesa de valor, riesgos de la estrategia e hitos claves de seguimiento</t>
  </si>
  <si>
    <t>SS.020.2 Incumplimientos legales o regulatorios asociados a la naturaleza jurídica de CENIT que puedan llegar a afectar la viabilidad y/o continuidad del negocio.
Causas:
- Desconocimiento de los cambios en la normatividad y requerimientos legales aplicables
- Omisión por parte de las áreas responsables en la aplicación de las normas
Consecuencias:
Multas, sanciones, demandas o perjuicios para la Compañía.</t>
  </si>
  <si>
    <t>ELC.EC.02.2 Revisar y aprobar las actas de reuniones de la Asamblea de Accionistas, Junta Directiva y comité de Auditoria y Riesgos de la Junta Directiva, donde se incluyen y discuten los asuntos relevantes del negocio, validando que las sesiones se encuentren acorde con las definiciones de gobierno.
La periodicidad de las reuniones se realiza así:
Junta Directiva - Trimestral (por estatutos)
Comité de Auditoria y Riesgos de la Junta Directiva - Trimestral
Asamblea de Accionistas - Como mínimo una vez al año</t>
  </si>
  <si>
    <t>ELC.EC.01.2 Revisar, actualizar, aprobar y comunicar los documentos Corporativos:
1. Manual de Delegación de Autoridad (MAD)
2. Código de ética
3. Manual de Cumplimiento
4. Código de Buen Gobierno
5. Reglamento de Responsabilidad Social Corporativa
6. Política Corporativa de DDHH y DIH</t>
  </si>
  <si>
    <t>SS.030.5.1 Revisar cambios en los estándares internacionales voluntariamente observados por Cenit y en las tendencias y mejores prácticas de responsabilidad corporativa, validando sí los nuevos requerimientos son aplicables para realizar los cambios pertinentes según corresponda y asegurar el cumplimiento de los mismos.
Validar si aplica como control</t>
  </si>
  <si>
    <t>CN.030.3.2 Verificar que la creación o modificación realizada en SAP ERP del cupo de crédito cumpla con lo solicitado por el área comercial en el "Formato de Inclusión/Modificación de Cupo de Crédito". Como soporte de la verificación, el área de cartera responde al correo recibido de Data Maestra el cual incluye la imagen de pantalla de SAP con las modificaciones realizadas al cliente. Si se detecta algún error o inconsistencia, el área de cartera enviará los comentarios de revisión a Datos Maestros en el mismo correo para solicitar los ajustes necesarios y verificará la aplicación del ajuste o corrección correspondiente.
La evidencia se cargue en RUCE para las ejecuciones del mes anterior.
Nota: Los cambios a la información de cupos de crédito en SAP sólo puede ser realizada por el área de Data Maestra. El formato indicado no aplica para clientes modalidad de pago anticipado.
El control no aplica para los clientes de confianza (Grupo Empresarial y contratos Cedidos por Ecopetrol que no contemplan garantía)
CN.030.3.2 Verificar que la creación o modificación realizada en SAP ERP del cupo de crédito cumpla con lo solicitado por el área solicitante. Una vez creado o modificado en SAP por el área de Data maestra, se da respuesta al solicitante incluyendo la imagen de pantalla de SAP con las modificaciones realizadas al cliente. Si se detecta algún error o inconsistencia, el área solicitante enviará los comentarios de revisión a Datos Maestros en el mismo correo para solicitar los ajustes necesarios y verificará la aplicación del ajuste o corrección correspondiente.
La evidencia se carga en RUCE para las ejecuciones del mes anterior.
Nota: El control no aplica para los clientes de confianza.</t>
  </si>
  <si>
    <t>GF.030.1.3 Revisión y aprobación de provisión, deterioro, castigo o ajuste de la cartera sobre casos de cuentas de difícil cobro.
Cuando es deterioro de cartera: El comité firma memorando con la decisión el cual es remitido al área de contabilidad para el respectivo proceso contable.</t>
  </si>
  <si>
    <t>GF.030.2.1 Analizar y revisar el comportamiento de la cartera, verificar el cumplimiento de la guía de crédito y el cumplimiento de pagos de clientes.
GF.030.2.1 Revisión y análisis del comportamiento de la cartera, verificando el cumplimiento de la guía de crédito y el cumplimiento de pagos de clientes.</t>
  </si>
  <si>
    <t>GF.20.2.2 Verificar que los saldos de la caja menor administrados por la asistente de Presidencia coincidan con los soportes y saldos de efectivo, a través de arqueos realizados dos veces al año.
GF.20.2.2 Verificar que los saldos de la caja menor coincidan con los soportes y saldos de efectivo, a través de arqueos realizados dos veces al año.</t>
  </si>
  <si>
    <t>GF.20.2.3 Verificar y aprobar la solicitud de pago en SAP de facturas que han sido previamente contabilizadas y liberadas.
GF.20.2.3 Verificar que todos los pagos manuales realizados son previamente causados en SAP, liberados para pago y son aprobados por los firmantes autorizados.</t>
  </si>
  <si>
    <t>GF.020.2 Apropiación indebida de los recursos depositados en las cuentas de CENIT.
Causas
- Apertura, modificación de condiciones o cierre de cuentas o carteras colectivas de manera fraudulenta
- Transferencia de recursos a cuentas no autorizadas.
- Realizar pagos no autorizados (montos, terceros, conceptos u obligaciones).
- Apropiación del efectivo en caja menor por parte de los responsables.
- Accesos no autorizados para aprobar y/o modificar giros de pagos.
Consecuencias
Pérdida de recursos económicos de CENIT</t>
  </si>
  <si>
    <t>AB.030.1.1 Revisar si los usuarios contratistas activos con acceso al sistema SAP-ERP y ARIBA aún requieren el acceso, teniendo en cuenta la vigencia de cada contrato y su necesidad de acceso.
Este listado es suministrado por 'Digital' a través de la herramienta de gestión de usuarios. En caso de no recibir confirmación del acceso por parte de los administradores y/o supervisores, se solicitará a Mesa de ayuda Digital el bloqueo.</t>
  </si>
  <si>
    <t>CN.030.3.2 Verificar que la creación o modificación realizada en SAP ERP del cupo de crédito cumpla con lo solicitado por el área comercial en el "Formato de Inclusión/Modificación de Cupo de Crédito". Como soporte de la verificación, el área de cartera responde al correo recibido de Data Maestra el cual incluye la imagen de pantalla de SAP con las modificaciones realizadas al cliente. Si se detecta algún error o inconsistencia, el área de cartera enviará los comentarios de revisión a Datos Maestros en el mismo correo para solicitar los ajustes necesarios y verificará la aplicación del ajuste o corrección correspondiente.
La evidencia se cargue en RUCE para las ejecuciones del mes anterior.
Nota: Los cambios a la información de cupos de crédito en SAP sólo puede ser realizada por el área de Data Maestra. El formato indicado no aplica para clientes modalidad de pago anticipado.
El control no aplica para los clientes de confianza (Grupo Empresarial y contratos Cedidos por Ecopetrol que no contemplan garantía)</t>
  </si>
  <si>
    <t>TDH.040.1.1 Verificar y aprobar el Balance Diario de cada sistema y/o estación con base en los tiquetes generados versus los reportados en Synthesis.
Si se identifican diferencias en la información o no se registró el tiquete en la aplicación, se gestiona la actualización del tiquete en Synthesis, una vez se cumpla con la validación se aprueba el balance en Synthesis.</t>
  </si>
  <si>
    <t>GESF.03.3 Verificar que el programa de Inversión Socioambiental incorpore los criterios de priorización de Gestión de oportunidades, la Contribución al desarrollo territorial (análisis de necesidades del territorio), y el apalancamiento de recursos (eventual articulación con iniciativas adelantadas por el Gobierno Nacional, y/o las iniciativas conjuntas con el GEE en territorios compartidos).
En caso que la iniciativa no tenga todos los criterios evaluados, se documentarán los pendientes en la inscripción de las iniciativas al Banco completando la evaluación en la etapa de estructuración.
El programa es aprobado en sesión RAR de la vicepresidencia HSE y Sostenibilidad.</t>
  </si>
  <si>
    <t>AH.01.8 Revisar el reporte mensual de consumo de guías, sellos y precintos enviados por los responsables de su custodia, validando que los seriales registrados como consumo, no se hayan reportado en periodos anteriores y que los movimientos reportados como entradas y salidas coinciden con el inventario en stock reportado en custodia. En caso de identificar desviaciones, se hace seguimiento hasta el cierre.
Las guías anuladas son enviadas a las oficinas de la Dirección de Operaciones de CENIT S.A, para gestionar su custodia.
En caso de presentar guías, sellos y precintos perdidos, se revisa que los denuncios sean realizados por los responsables de la custodia.</t>
  </si>
  <si>
    <t>AH.01.9 Verificar de acuerdo al plan de visitas a instalaciones:
a) Que las condiciones de custodia y almacenamiento de guías, sellos y precintos cumplan con los lineamientos establecidos.
b) Que las cantidades establecidas en custodia corresponda con la información registrada en los formatos de legalización de consumos, a través de conteo físico en sitio.
c) Que los consumos registrados en los reportes mensuales, coinciden con las guías, sellos y precintos usados.
En caso de observar inconsistencias en el inventario o en el almacenamiento, se debe establecer el plan de acción correspondiente.</t>
  </si>
  <si>
    <t>TDH.030.8.5 Verificar cada vez que se va a crear un campo o planta en COSMOS/SYNTHESIS lo siguiente:
- Para campo: revisión de la existencia del campo en la página de la Agencia Nacional de Hidrocarburos - ANH - Para planta: Licencia de funcionamiento y/o documento que haga sus veces otorgada por el Ministerio de Minas y Energía entregada por el Solicitante.
- Certificación por parte del represéntate legal del Origen de Crudo para los que no se encuentren en nuestra base de datos, COSMOS/SYNTHESIS.
- Certificado de las especificaciones del crudo a recibir emitido por un tercero en el campo o planta de origen (ASSAY).
En caso de que no se cuente con la información no crea el campo y/o planta en COSMOS/SYNTHESIS.</t>
  </si>
  <si>
    <t>TDH.040.1.5 Verificar y aprobar modificación al registro y/o información de medición, balance y control volumétrico de periodos, teniendo en cuenta:
•	Causa de la apertura y/o justificación
•	Aprobación por parte del Jefe de Operaciones para aperturas de periodos del mes en curso o Gerente de Zona/Operación Centralizada para aperturas de periodos de meses cerrados.
•	Si la apertura de mes cerrado afecta los procesos de facturación debe ser aprobada por el Gerente de Zona o por la Dirección de Operaciones según nivel de atribución establecido en el MAD y una vez se realiza el ajuste, se notifica al área de ingresos vía correo electrónico para el ajuste requerido.
Si la apertura cuenta con la debida aprobación se procede hacer la apertura solicitada, de lo contrario se rechaza la solicitud.</t>
  </si>
  <si>
    <t>AB.060.6.1 Revisar previo al vuelo la necesidad o no de requerir apoyo con escolta aéreo militar y los detalles del mismo, realizando el análisis durante el breafing de la operación aérea y de acuerdo a la viabilidad operacional que emita la fuerza publica.
Aplica para operaciones áreas fuera de instalaciones de Cenit. Por ejemplo: áreas aledañas al derecho de vía.</t>
  </si>
  <si>
    <t>ELC.EC.03.1 Revisar y actualizar el estándar modelo de procesos Organizacionales, de acuerdo con los cambios estratégicos, lineamientos organizacionales y gestión documental, aplicando la metodología establecida y socialización requerida.
El mapa de procesos incluido en el estándar y que describe la configuración de los procesos nivel 0, lo aprueba Presidencia.</t>
  </si>
  <si>
    <t>AB.040.1.1 El sistema SAP automáticamente:
a. SAP no permite efectuar entradas de materiales por cantidades superiores a las pactadas en cada posición de la orden de compra (aunque si inferiores para el caso de entregas parciales). Para los materiales que requieran porcentaje de tolerancia, este será máximo el establecido en el contrato u orden de compra.
b. SAP no permite efectuar una entrada de materiales si no se cuenta con una orden de compras liberada.
c. El sistema no permite una salida de materiales si no existe una orden de mantenimiento y/o reserva liberada.
d. SAP no permite efectuar salida de materiales por cantidades superiores a las pactadas en cada posición de las ordenes de mantenimiento y/o reservas.</t>
  </si>
  <si>
    <t>AB.040.1.4 Realizar la toma física anual de inventario al 100% de los materiales encontrados en bodegas y/o patios de almacenamiento, comparando el resultado del conteo con los saldos reportados en SAP.
En caso de presentarse diferencias entre el conteo físico y lo registrado en SAP, se realiza una conciliación con el operador de bodegas y se generan los ajustes en caso de ser requeridos, de acuerdo con el procedimiento de control de existencia</t>
  </si>
  <si>
    <t>AB.040.4.2 Revisar que se realice la entrega de los bienes subastados dando cumplimiento a los requisitos establecidos como:
- Confirmación del recibo del pago del bien
- Pólizas establecidas en la orden de venta y/o acuerdo (cuando aplique)
En caso que se evidencien mayores o menores cantidades de entrega a las pactadas, se deberá aplicar lo establecido en el procedimiento vigente para gestionar la diferencia encontrada.</t>
  </si>
  <si>
    <t>GF.020.1.3 Revisar y aprobar los términos y condiciones para la celebración de Operaciones de Coberturas Estratégicas y tácticas y las condiciones que se presenten para requerir una liquidación anticipada. La instancia de aprobación debe validar (i) Objetivos e instrumentos financieros definidos en la estructura de la cobertura (ii) capacidad del instrumento para mitigar el riesgo cambiario.
En caso de identificar inconsistencias se solicitan los ajustes respectivos.</t>
  </si>
  <si>
    <t>SS.010.1 Adquisición de derechos inmobiliarios por fuera de las necesidades de los proyectos en términos de alcance y tiempo
Causa:
- Errónea identificación de las necesidades de los proyectos
- Incumplimiento del plan de adquisición por parte del contratista
- Incumplimiento en los acuerdos con los propietarios
Consecuencia:
- Materialización de daños antijurídicos
- Retrasos en la ejecución de proyectos por la no disponibilidad de las áreas, sobrecostos por reprocesos en los proyectos y en la ejecución del componente inmobiliario, incumplimiento de objetivos empresarial, quejas por parte del terceros y demandas.</t>
  </si>
  <si>
    <t>SS.010.2 Constitución de los derechos inmobiliarios con errores de identificación catastral y/o jurídicos,
Causas:
- Falta y/o errores en el estudio de títulos
- Mutación de los predios
- Mala identificación predial
- Desconocimiento de antecedentes de terceros
Consecuencias:
- Materialización de daños antijurídicos
- Demandas, imposibilidad de uso de los derechos inmobiliarios para la operación de la Compañía, pérdidas económicas y sobrecostos</t>
  </si>
  <si>
    <t>SS.010.3 Posibilidad de recibir dádivas o beneficios a nombre propio o de terceros para omitir alertas y/o generar pagos y/o liquidaciones de derechos inmobiliarios sin el cumplimiento de los requisitos, para el beneficio de un tercero
Causas:
- Información y documentos soportes técnicos de valoración falsos y/o manipulados
- Suscribir acuerdos con personas que aparezcan en listas restrictivas
- Uso de información privilegiada para obtener indemnizaciones en favor propio o de terceros
Consecuencias:
- Materialización de daños antijurídicos
- Pérdida de recursos económicos de CENIT y afectación a la reputación de la Compañía.</t>
  </si>
  <si>
    <t>SS.10.4 Adquisición de derechos inmobiliarios y/o suscripción de acuerdos de indemnización con personas reportadas en listas restrictivas
Causas:
- Información y documentos soportes técnicos de valoración falsos y/o manipulados
- Conflicto de interés
- Suscribir acuerdos con personas que aparezcan en listas restrictivas
- Sobornos a funcionarios y/o contratistas que adelanten la gestión inmobiliaria
- Uso de información privilegiada para obtener indemnizaciones en favor propio o de terceros
Consecuencias:
- Materialización de daños antijurídicos
- Pérdida o desviación de recursos económicos de CENIT, incremento indebido en las expectativas económicas del grupo de interés de propietarios en las zonas y afectación a la reputación de la Compañía.</t>
  </si>
  <si>
    <t>SS.010.5 Subestimar el canon de las áreas arrendadas a clientes en los predios de Cenit
Causas:
- Desconocimiento de valores de referencia de mercado
- Errores en la aplicación de tarifas
- Colusión entre colaboradores o contratista de CENIT con clientes
- Conflicto de interés
Consecuencias:
- Materialización de daños antijurídicos
- Menores ingresos por el aprovechamiento de activos inmobiliarios improductivos.</t>
  </si>
  <si>
    <t>SS.010.6 Suscribir contratos de compraventa con terceros que presenten inhabilidades e incompatibilidades
Causas:
- Desconocimiento de antecedentes de terceros
- Falta de análisis jurídico de la información reportada
Consecuencias:
- Materialización de daños antijurídicos
- Nulidad del contrato suscrito y sanciones disciplinarias y eventualmente penales</t>
  </si>
  <si>
    <t>SS.010.7 Pago del impuesto y contribuciones especiales extemporáneo y/o que no corresponden a Cenit
Causas:
- Inoportunidad en el procesamiento y autorización para el pago del impuesto
- No contar con información actualizada de los predios de CENIT
Consecuencias:
- Materialización de daños antijurídicos
- Pago de intereses de mora</t>
  </si>
  <si>
    <t>GESF.04.1 Supervisar la ejecución de convenios y contratos asociados a la protección de la infraestructura de transporte.</t>
  </si>
  <si>
    <t>GESF.05 Posibilidad de Aceptar dádivas o beneficios por facilitar a terceros la Contaminación de operaciones marítimas y aéreas (narcóticos, explosivos, armas, trata de personas, etc.).
Causas:
- Debilidades o fallas en las medidas de protección.
- Incumplimiento de los principios y valores por parte de empleados y/o contratistas.
Consecuencias: Afectación a la reputación y buen nombre de CENIT - Sanciones en temas de Lavado de Activo y Financiación del Terrorismo.</t>
  </si>
  <si>
    <t>ELC.EC.01.3 Verificar los resultados obtenidos en la declaración anual por parte de empleados y miembros de Junta Directiva de que conocen y cumplen con los lineamientos de ética, con el fin de determinar posibles situaciones de alerta.
- Para los empleados esto se efectúa a través del diligenciamiento del Compromiso con la Integridad.
- Para los miembros de Junta Directiva es a través de la declaración a través del formato "Compromiso con la Integridad miembros de Junta Directiva".
Las manifestaciones de los empleados y miembros de Junta Directiva, son conservadas en el SharePoint de la Gerencia de Cumplimiento.</t>
  </si>
  <si>
    <t>ELC.EC.01.1 Verificar que nuevos accionistas de la compañía no se encuentren en las listas restrictivas a través de la validación efectuada en las herramientas disponibles.
Nota: En los controles de Gestión de Contratos, Compras y Contratación y Gestión del Talento Humano se encuentran los controles relacionados con las verificaciones en listas restrictivas de clientes, proveedores y empleados respectivamente.</t>
  </si>
  <si>
    <t>GA.040.2.1 Validar la cantidad de órdenes de trabajo de mantenimiento ejecutadas vs las planeadas liberadas en SAP por las jefaturas de mantenimiento para la vigencia en curso, en caso de encontrar inconsistencias, revisar con las áreas involucradas la situación detectada y se documentan los compromisos/acciones para cerrar las brechas identificadas.</t>
  </si>
  <si>
    <t>GF.030.5.6 Verificar las actividades de mantenimientos capitalizables de las líneas de inversión asignadas, por medio de la revisión y aprobación de la lista de chequeo que es firmada por el Jefe/a Estrategia y Planeación Gestion de Activos.
Cada una de las actividades registradas en la lista de chequeo deben tener el respectivo soporte documental, en caso de encontrar inconsistencias se solicitará validación y corrección a las áreas correspondientes.</t>
  </si>
  <si>
    <t>GA.050.1.2 Evaluar el desempeño del activo, a través de la medición del indicador de factor de servicio. Si el valor de servicio esperado del sistema establecido para el período esta por debajo del comprometido, se identifican las causas y se solicitan los planes de acción a los responsables de acuerdo con las causas identificadas para su gestión y seguimiento.</t>
  </si>
  <si>
    <t>GA.040.2.2 Verificar los avisos de mantenimiento por falla o avería (Y2), identificando las desviaciones y enviándolas a los responsables para la toma oportuna de medidas correctivas.</t>
  </si>
  <si>
    <t>AB.020.1 Fraude, corrupción y/o favorecimiento propio o a terceros en la contratación de bienes y/o servicios.
Causas:
- Direccionamiento de contratos a partir de las especificaciones técnicas y condiciones de participación.
- Fraccionamiento de contratos
- Conflictos de interés y/o independencia no reportado por los participantes
- Incumplimiento de las disposiciones y niveles de atribución definidos en el Manual de Delegación de Autoridad de la Compañía MAD
- Incumplimiento de los procedimientos de contratación
- Concentración de funciones en los sistemas de información que operan los procesos de negocio y los servicios de TI
- Fuga de la información critica del proceso
- Suplantación de identidad de funcionarios de Cenit
Consecuencias: Afectación a la reputación de la Compañía, perdidas económicas, procesos legales y sanciones, Materialización de daños antijurídicos</t>
  </si>
  <si>
    <t>AB.020.1.4 El sistema SAP restringe automáticamente:
- Creación de contratos, convenios y acuerdos con proveedores, aliados y/o terceros, que no se encuentren activos en la data maestra
- Liberación de SOLPED que no cuente con un presupuesto disponible
- Liberación de SOLPED, contratos, convenios y acuerdos sin los niveles de autorización definidos en el MAD.
- Creación de contratos, si no existe una Solped liberada con los recursos disponibles
- Creación de pedidos que no cuenta con la información de todos los campos obligatorios definidos (cuenta de libro mayor GL, producto/descripción, centro de costo, cantidad)
- Recibo de servicios (Hoja de entrada) por valores superiores al establecido en el pedido/orden de servicio</t>
  </si>
  <si>
    <t>AB.020.1.6 Revisar y aprobar el contrato, orden de compra, orden de servicio, aceptación de oferta mercantil con la firma del mismo y libera la liberación en SAP, previa validación de la completitud, actualización, y suficiencia de la información registrada en el documento (objeto, fecha, valor, moneda, proveedor) y su consistencia con el oferente adjudicado y con la información del respectivo mecanismo de elección, así como el cumplimiento de los requisitos y documentación mínima establecidos por la Compañía.</t>
  </si>
  <si>
    <t>GO.040.3 Demandas laborales o reclamaciones por parte de los empleados activos o retirados
Causas:
- Falta de claridad en los componentes salariales y no salariales de la compensación
- Demoras y errores en la desvinculación de empleados
- Acoso laboral
- Procesos disciplinarios mal ejecutados
- Incumplimiento de las condiciones laborales pactadas en el Contrato Laboral
- Inconsistencias en la documentación de contratación
Consecuencias: Condenas, sanciones y afectación de la imagen de la compañía. Materialización de riesgos por daño antijurídico.</t>
  </si>
  <si>
    <t>ELC.EC.01.6 Revisar y analizar el reporte de antecedentes judiciales y disciplinarios, inhabilidades e incompatibilidades de contrapartes, mediante la validación de los resultados de la consulta en listas restrictivas. En caso de identificar coincidencias, estas son analizadas y reportadas al área correspondiente junto con los soportes para que se tomen las medidas administrativas y/o disciplinarias correspondientes.
Por otra parte, y dependiendo el tipo de reporte se debe notificar ante la UIAF o Fiscalía General de la Nación con los soportes correspondientes, si aplica.</t>
  </si>
  <si>
    <t>ELC.AC.10 Falta o ausencia de definición y ejecución de actividades de control para los riesgos que se consideran como no aceptables.
Causas:
- Desconocimiento de los riesgos considerados como No aceptables.
- Falta de seguimiento sobre las actividades de control y las gestiones para aquellos riesgos considerados como no aceptables para la organización.
Consecuencias:
- Materialización de riesgos que puedan llegar a afectar el cumplimiento de los objetivos y la reputación de la compañía.
- Materialización de riesgos por daño antijurídico</t>
  </si>
  <si>
    <t>TDH.030.1.3 Revisar que los costos variables de la operación a facturar por concepto de energía no regulada correspondan a los centros de costos de Cenit y a los puntos de utilización de la operación y que los valores estén de acuerdo con las condiciones contractuales y los registros de consumo en la plataforma del comercializador de energía, con esta información se revisa la legalización enviada por el proveedor de energía y las facturas emitidas. Con base en esta información se actualizan y envían los estimados y hojas de entrada para el cargue en los centros de costos.
En caso de que se llegaren a presentar diferencias, se revisa con la comercializadora de energía para su ajuste.</t>
  </si>
  <si>
    <t>AB.030.1 Reconocer y pagar bienes y/o servicios no recibidos, o que no correspondan con lo acordado
Causas:
- Colusión
- Errores en las actas de recibo de servicios y/o bienes
- Errores en el registro de la entrada del servicios o materiales
- Errores en parametrización del sistema
- Accesos no autorizados a los sistemas de información
- Conflictos de segregación de funciones
Consecuencias: Afectación al presupuesto y pérdidas económicas y afectación reputacional, sobrecostos, Materialización de daños antijurídicos</t>
  </si>
  <si>
    <t>AB.030.1.2 Liberar la hoja de entrada de servicios en SAP ERP, verificando que los valores indicados en el acta de recibo suscrita por el supervisor técnico y contratista, correspondan con lo valores registrados en el sistema y lo establecido en el contrato. Una vez se libera la hoja de entrada se notifica al contratista indicando los números generados por SAP para la radicación de la factura.
Nota: Dentro del concepto de servicios incluye Gastos reembolsables y bolsas de consumo.</t>
  </si>
  <si>
    <t>AB.030.1.3 Revisar y aprobar las cantidades de bienes y servicios recibidos, verificando que lo reportado en el acta de recibo corresponda a lo realmente ejecutado e indicado en el contrato y soportes, en caso de presentar diferencias no se aprueba el acta de recibo.
Nota: Dentro del concepto de servicios incluye Gastos reembolsables y bolsas de consumo.</t>
  </si>
  <si>
    <t>AB.030.5.1 Revisar y aprobar el otrosí al contrato o sus modificaciones, verificando las razones que lo (las) sustentan, hayan sido debidamente soportadas por el Supervisor Técnico, el área Usuaria, el Interventor y/o el Administrador del contrato, según corresponda, de tal forma que el contrato, su estrategia, su alcance y su valor, entre otros aspectos, se ajusten a los términos y condiciones permitidos por la ley vigente aplicable y por los procedimientos de la Compañía.
En caso, que el uso de opción de prorroga quede pactado en el contrato, podrá el administrador gestionarlo previa autorización del Empleado Autorizado.</t>
  </si>
  <si>
    <t>GA.040.2.1 Validar la cantidad de órdenes de mantenimiento ejecutadas vs las programadas (liberadas) en SAP por las jefaturas de mantenimiento para la vigencia en curso, en caso de encontrar inconsistencias, revisar con las jefaturas de mantenimiento la situación detectada y se documentan los compromisos/acciones para cerrar las brechas identificadas.</t>
  </si>
  <si>
    <t>TI.030.3.2 Revisión de licencias adquiridas versus las usadas para aplicaciones/software no Microsoft licenciado a través de la consola de administración de licenciamiento de descubrimiento automático ITSM o la consola de administración del producto. Para aquellos productos que no se tiene consola de administración se valida con el líder funcional del servicio.
En caso de identificar cantidades instaladas en los equipos de Cenit superiores a las adquiridas se procede con la desinstalación o compra de las licencias requeridas según corresponda.</t>
  </si>
  <si>
    <t>GA.020.1 Realizar proyectos e inversiones incumpliendo las expectativas (tiempos, costos, entregables)
Causas:
- Desconocimiento o no entendimiento de las necesidades
- Fallas técnicas en los activos
- Fallas en la recolección de requerimientos de los grupos de interés (regulación, mantenimiento, operaciones, entorno)
- Grupos de interés no identificados o desarticulados
- Deficiencias en la planeación y ejecución de proyectos, mantenimientos capitalizables y reposiciones de equipos
- No integración de las áreas de conocimiento en la planeación del proyecto, mantenimientos capitalizables y reposiciones de equipos
- Errores en la estimación de impacto esperado, tiempo y costos
- Errada asignación de costos y gastos a los proyectos, mantenimientos capitalizables y reposiciones de equipos
- Aprobación de gastos no establecidos en los contratos
- Falla en el cumplimiento de los acuerdos de niveles de servicio con las áreas (calidad y suministro oportuno de los entregables acordados)
- Incumplimiento por parte de los aliados (contratistas)
- Cambios en las condiciones del entorno (macroeconómicos, tasas de cambio, precios)
- Cambios en las condiciones del entorno o regulatorio como la actualización del Plan de Abastecimiento de Combustibles Líquidos (PACL)
- Cambios en los requerimientos para la obtención de permisos y/o recursos
- Eventos o incidentes relacionados con: fenómenos naturales, terrorismo, sabotaje, incendio, bloqueo de instalaciones, entre otros.
- Errada gestión de los riesgos del proyecto (riesgos operativos, de entorno)
Consecuencias:
- Mayores costos (asignación de recursos que no contribuya al logro de la promesa de valor)
- Disminución de ingresos
- Incumplimiento normativo
- Indisponibilidad de activos
- Materialización de daños antijurídicos</t>
  </si>
  <si>
    <t>HSE.030.1.3 Realizar seguimiento al cumplimiento del plan de gestión de riesgos en HSE establecido anualmente y en el que se incluyen las actividades y programas a desarrollar, por ejemplo:
- Programas de prevención de accidentes y enfermedades laborales.
- Capacitación y formación competencias en HSE.
- Inspecciones para identificación de desviaciones o alarmas.
- Gestión del elemento compromiso con la vida (activos de conocimiento y cumplimiento a normatividad legal vigente)
- Promoción de cultura HSE.
Este revisión se realiza a través de reuniones de seguimiento de la Gerencia con cada uno de lo líderes de las actividades e indicadores de cumplimiento (avance). En caso de evidenciarse desviaciones frente al plan se definen acciones para su tratamiento.</t>
  </si>
  <si>
    <t>GO.040.6.1 Revisar la integridad y completitud de la información de préstamos de vivienda verificando que:
a) Se cumplan con los requisitos de adjudicación.
b) Requisitos de desembolso.
c) Tasa aplicada por el operador del préstamo corresponda con la tasa semestral/anual definida y notificada por Cenit o de acuerdo con la política vigente.
d) Validar los saldos de los préstamos, amortizaciones y abonos o pagos extraordinarios vs los saldos contables por beneficiario.
En caso de identificar inconsistencias se solicitarán las justificaciones y ajustes respectivos al operador de los préstamos para el siguiente periodo.</t>
  </si>
  <si>
    <t>GO.020.2 Vincular o mantener empleados reportado en listas restrictivas o hayan incurrido en actividades ilícitas relacionadas con LAFT.
Causas:
- Desconocimiento de los antecedentes de aspirantes y los colaboradores
- No llevar a cabo procesos de debida diligencia de verificación enlistas restrictivas
Consecuencias:
- Deterioro perdida de la imagen de la organización.
- Ser objeto de contagio y de sanciones
- Materialización de riesgos por daño antijurídico</t>
  </si>
  <si>
    <t>GO.020.3 Posibilidad de recibir dádivas o beneficios a nombre propio o de terceros para la vinculación del talento humano en beneficio de un tercero.
Causas:
- Deficiencias u omisiones en los criterios de evaluación del proceso de selección (competencias, experiencia y formación)
- Inconsistencias en la documentación de contratación
- Condiciones de compensación superiores a las establecidas para el cargo.
Consecuencias:
- Bajo desempeño del personal e incumplimiento de los objetivos de las áreas
- Afectación a la imagen y reputación de la compañía
- Materialización de riesgos por daño antijurídico</t>
  </si>
  <si>
    <t>GO.040.1 Cálculo de nómina, beneficios y liquidación final de empleados no acorde a la legislación vigente y a las políticas de la Compañía y Grupo Empresarial
Causas:
- Desconocimiento y/o no aplicación de la normatividad vigente y políticas de la Compañía y Grupo Empresarial
- Presentación de información y documentación, incompleta y/o fraudulenta por parte del empleado o beneficiario
- Recepción y procesamiento de novedades incompleta, inexacta y/o fraudulenta
- Falta definición de roles y perfiles de acceso a los sistemas de información
- Errores en la parametrización del aplicativo de nómina
- Accesos no autorizados a los aplicativos y herramientas de nómina
- Empleados desvinculados que continúan activos en el sistema
- Falta disponibilidad del aplicativo de nómina
- Falta de segregación de funciones
- Fallas u errores en cargue del tiempo suplementario en el sistema de liquidación de nómina
Consecuencias:
- Pagos de nómina y beneficios indebidos, demandas, sanciones, afectación al clima laboral
- Materialización de riesgos por daño antijurídico</t>
  </si>
  <si>
    <t>GO.040.2 Inoportunidad y/o inexactitud en la liquidación y pagos de seguridad social y parafiscales.
Causas:
- Desconocimiento y/o falta de aplicación de la normatividad vigente
- Reporte y procesamiento de novedades incompleto, inexacto y/o fraudulento
- Errores en la parametrización del aplicativo de nómina
- Documentos de afiliación y contratación incompletos
Consecuencias:
- Multas, demandas o procesos legales
- Materialización de riesgos por daño antijurídico</t>
  </si>
  <si>
    <t>GO.040.4 Incumplimiento a las políticas y procedimientos para la liquidación del bono de compensación variable
Causas:
- Falta de segregación de funciones
- Ausencia o falta de claridad de políticas y lineamientos para la liquidación de bono variable
- Errores en el cálculo
Consecuencias:
- Apropiación indebida de recursos de la Compañía, pérdidas económicas
- Materialización de riesgos por daño antijurídico</t>
  </si>
  <si>
    <t>GO.040.5 Realizar pagos de nómina inexactos y/o a trabajadores no vinculados a la Compañía
Causas:
- Reporte y procesamiento de novedades incompleto, inexacto y/o fraudulento
- Errores en la parametrización del aplicativo de nómina
- Empleados desvinculados que continúan activos en el sistema
- Fallas y errores en el registro/cargue contable en el sistema de información
- Accesos no autorizados a los aplicativos y herramientas de nómina
Consecuencias:
- Pagos indebidos, demandas, sanciones, afectación al clima laboral
- Materialización de riesgos por daño antijurídico</t>
  </si>
  <si>
    <t>GO.040.6 Calcular, reconocer y pagar préstamos con inconsistencias y sin el cumplimiento de requisitos
Causas:
- Falta de seguimiento a las condiciones establecidas en la cartilla de beneficios económicos individuales y compensación
- Inexactitud en la información fuente y errores en la digitación
- Fallas en el sistema en la aplicación de pagos y actualización de los saldos
Consecuencia:
- Pérdidas económicas
- Información financiera no razonable por sobre o sub estimación de las cuentas por cobrar
- Incumplimiento de la normativa de beneficios y de los compromisos adquiridos con los trabajadores
- Materialización de riesgos por daño antijurídico</t>
  </si>
  <si>
    <t>AC.040.1 Cumplimiento extemporáneo o incumplimiento de la normatividad, legislación ambiental y actos administrativos por parte de la Organización.
Causas:
- Desconocimiento de la normatividad legal vigente y de los requisitos ambientales.
- Omisión por parte de los responsables del cumplimiento de requisitos.
Consecuencias:
Sanciones y multas, afectación de reputación y a las condiciones del entorno.
- Materialización de riesgos por daño antijurídico</t>
  </si>
  <si>
    <t>AC.040.4 Posibilidad de ofrecer o dar dádivas o beneficios de manera directa o a través de terceros a representantes de las autoridades ambientales para la gestión oportuna y favorable de trámites.
Causas:
- Incumplimiento por parte del personal a los principios y valores establecidos por Cenit
- Concentración de funciones en los que realizan las gestiones ante los entes reguladores.
- Salida de recursos de la entidad no asociados a una factura y/o a un servicio prestado por el proceso de abastecimiento.
Consecuencias:
Afectación a la reputación e imagen de la compañía.
Multas y Sanciones por incumplimiento de la LEY FCPA por Cotizar en Bolsa de Estados Unidos.
- Materialización de riesgos por daño antijurídico</t>
  </si>
  <si>
    <t>AC.040.1.1 Verificar los cambios en la normatividad ambiental e identificar los requisitos aplicables a la compañía y actividades contratadas por la entidad, a través de la evaluación realizada con el área legal de CENIT.
Con base en esta información se actualiza la matriz de requisitos legales y se realiza seguimiento para asegurar la implementación de estos requisitos legales aplicables a la compañía y de los servicios contratados.</t>
  </si>
  <si>
    <t>CN.030.4.3 Validar que las modificaciones realizadas y registradas en el sistema SAP, sean consistentes con la información consignada en los contratos y correspondan con los cambios requeridos. En caso de encontrar diferencias o inconsistencias se solicita el ajuste respectivo.
Como soporte de la validación, el Gerente Comercial firma el formato de modificaciones y/o inclusiones a los contratos en SAP.
Para los contratos con filiales los firma el Desarrollador Integral de Negocios de filiales.</t>
  </si>
  <si>
    <t>TO.030.1.2 Verificar la ejecución exitosa del servicio de mantenimiento preventivo realizado a los sistemas de control, con base en el informe de las actividades realizadas.
En caso de identificar recomendaciones o mejoras bajo el alcance de Operaciones Digitales como resultado del mantenimiento preventivo, se generan los planes de acción correspondientes y se realiza seguimiento a la ejecución e implementación de los planes de acción y las mejoras realizadas.
Dentro del mantenimiento se verifica que los sellos/precintos a retirar correspondan con los referenciados en el inventario. Si no coinciden, se debe analizar la causa del retiro del precinto y documentarla con las acciones que correspondan.</t>
  </si>
  <si>
    <t>CN.030.2 Vincular y mantener clientes reportados en listas restrictivas y con alertas
Causas:
- Desconocimiento, omisión y/o fallas en la ejecución de los procedimientos de debida diligencia
- Ausencia de validación por el nivel requerido sobre la realización de estas revisiones en listas restrictivas periódicas
Consecuencia:
Afectación en la imagen pública por mantener vínculos con clientes que se encuentran en listas restrictivas, incurriendo en pérdida reputacional y siendo objeto tanto de contagio como de sanciones como por daño antijurídico</t>
  </si>
  <si>
    <t>TDH.030.8 Transporta crudos o refinados de clientes de origen ilícito (contrabando, hurtado o de países vinculados en listas restrictiva)
Causas:
- Información falsa o engañosa del origen y procedencia del crudo o refinado a ser transportados por parte de terceros.
- Recibir crudos o refinados en nuestros sistemas, incumpliendo las políticas y procedimientos establecidos.
- Desconocimiento y/o falta de diligencia en el conocimiento del cliente
- Desconocimiento de los países listados en listas restrictivas por parte de la operación.
- Falta de gestión y toma de acciones sobre las novedades o alertas identificadas en el recibo de crudo de clientes.
Consecuencias:
Perdida reputacional por contagio de practicas indebidas por parte de los clientes.
Materialización de daños antijurídicos</t>
  </si>
  <si>
    <t>CN.030.5.3 Para aquellos casos cuando sea requerido, verificar que la tarifa manual utilizada para facturar corresponda a las tarifas vigentes, como por ejemplo, condiciones comerciales, desviaciones al programa de transporte, entre otros según aplique.
En caso de identificar diferencias en la tarifa aplicada se procede con la gestión del ajuste débito o crédito según corresponda.</t>
  </si>
  <si>
    <t>CN.030.6.1 Revisar y aprobar los estimados de ingresos para los servicios de oleoductos, poliductos y otros servicios, los cuales cuentan con la mejor información disponible al momento de realizar los estimados del mes en curso.
En caso de identificar inconsistencias se realizan los ajustes necesarios.</t>
  </si>
  <si>
    <t>SS.020.3 Definición de la estrategia de defensa de los procesos judiciales en contravía de los intereses de Cenit
Causas
- Falta de integridad, confiabilidad y completitud de la información de los procesos Judiciales.
- Deficiencia y/o inoportunidad en la creación, actualización y seguimiento de los procesos judiciales en las herramientas establecidas
- Falta de definición de lineamientos de defensa para cada proceso
- Desactualización de la información reportada en Ekogui con respecto a la realidad de los procesos.
- Conflicto de interés en la contratación de apoderados externos y la designación de árbitros
- Desconocimiento por parte del área jurídica de requerimientos o procesos jurídicos
- Falta de eficacia del proceso penal
- Falta de implementación de la PPDA y Falta de seguimiento y evaluación a la PPDA
Consecuencia: Afectación a la operación de la compañía, afectación a la reputación, pérdidas económicas, sub estimación o sobre estimación de los pasivos contingentes.
Materialización de daños antijurídicos.</t>
  </si>
  <si>
    <t>SS.020.6 Afectación económica por el incremento en el pago de condenas en litigios que pueden ser solucionados antes de que se dé trámite a la acción judicial, o por daños antijurídicos
Causas:
- Falta de aplicación de Mecanismos Alternativos de Solución de Controversias (MASC) por parte de CENIT por gestión inadecuada
- Falta de formulación de directrices de conciliación por parte del comité de conciliación y otros Mecanismos Alternativos de Solución (MAS)
Consecuencias:
- Aumento en el volumen de demandas y condenas a la entidad
- Carga laboral adicional
- Afectaciones financieras adicionales
- Materialización de daños antijurídicos</t>
  </si>
  <si>
    <t>SS.020.7 Posibilidad de recibir dádivas o beneficios para omitir y/o no realizar la gestión correspondiente en la defensa legal de Cenit contra terceros
Causas:
- Incumplimiento de los principios y valores éticos establecidos por Cenit.
- Conflicto de interés en la contratación de apoderados externos y la designación de árbitros
- Ineficiencia en la defensa legal.
Consecuencia:
Pérdidas económicas y afectación a la reputación. Materialización de daños antijurídicos</t>
  </si>
  <si>
    <t>GA.050.1.1 Monitorear la condición del activo de no contención, de acuerdo con los planes de inspección en la estrategia de mantenimiento, con base en el informe de condición e inspección realizada. Si se identifican alarmas en el activo, se establece la acción de mantenimiento basada en condición y se registra en SAP.</t>
  </si>
  <si>
    <t>GA.050.1.3 Monitorear la condición del activo de contención acuerdo con los planes de inspección en la estrategia de mantenimiento, con base en el informe de condición e inspección realizada. Si se identifican alarmas en el activo, se establece la acción de mantenimiento basada en condición, se registran en SAP o se documenta la recomendación, según corresponda de acuerdo con la intervención a realizar.</t>
  </si>
  <si>
    <t>GA.020.1.2 Validar y aprobar la correcta definición del proyecto a través de la revisión de los entregables requeridos al finalizar cada etapa de planeación de acuerdo con lo establecido en el procedimiento de gestión de inversiones.
La Declaración de Alcance aprobada y firmada por los Gerentes de Zona y/o del área sponsor hace parte de los entregables a validar.
En caso de no aprobar alguno de los entregables, se comunica con el Líder del Proyecto para que complemente la información requerida; solo cuando se completen los ajustes solicitados se aprueba para ser presentado al comité de proyectos.</t>
  </si>
  <si>
    <t>ELC.EC.04.3 Revisar y aprobar el modelo de compensación variable en la que se define:
1. Compensación variable de referencia: Target de Compensación variable según nivel de cargo.
2. Resultados empresariales: Se definen los pesos del TGB del GE y TBG de Cenit, así como los factores que penalizan la compensación variable.
3. Evaluación de Desempeño individual: se define el modelo y asignaciones orientativas en función del desempeño individual.
Debidamente aprobada por la Junta Directiva y que serán aplicables para la siguiente vigencia.</t>
  </si>
  <si>
    <t>GO.040.5.1 Conciliar previo al pago de cada nómina la cuenta por pagar a empleados en SAP, verificando qué el neto en el módulo de nómina coincida con el neto a contabilizar en finanzas.
En caso de identificar diferencias se analizan y se realizan los ajustes correspondientes para proceder a contabilizar la nómina y enviar la solicitud de pago a tesorería.</t>
  </si>
  <si>
    <t>GA.020.5 Posibilidad de recibir dádivas o beneficios a nombre propio o de terceros para autorizar pagos, entregas de proyectos, salidas y/o consumo de activos, que no estén conforme a los requisitos del proyecto, para beneficio de un tercero.
Causas:
- Ingreso y salida de materiales sin las medidas de seguridad y restricción correspondientes.
- Inadecuada custodia de los equipos y materiales a instalar
- Sobrantes de materiales no identificados.
- Inadecuada custodia de los equipos y materiales sobrantes.
- Incumplimiento a los principios y valores éticos establecidos por la entidad
Consecuencias: Pérdidas económicas y afectación a la imagen. Materialización de daños antijurídicos</t>
  </si>
  <si>
    <t>GF.030.9 Posibilidad de recibir dádivas o beneficios a nombre propio o de tercero para agilizar pagos a algún tercero.
Causas:
- La recepción/aceptación de facturas que no cumplan con dichos requisitos
- Incumplimiento de los principios y valores establecidos por la entidad
- Registrar factura y/o ordenar pagos sin aprobación por parte del rol autorizado.
- Concentración de funciones.
Consecuencia:
Afectación a la reputación de la compañía
Daño antijurídico</t>
  </si>
  <si>
    <t>GF.030.27 Posibilidad de recibir dádivas o beneficios a nombre propio o de tercero para modificar y/o castigar cartera de clientes.
Causas:
- Realizar castigos sin aprobación o documentación soporte.
- Modificación no autorizada de los saldos de cartera.
- Aplicar pagos recibidos a otros clientes.
- Concentración de funciones.
Consecuencias:
Afectación a la reputación y a los ingresos de la compañía
Daño antijurídico</t>
  </si>
  <si>
    <t>AB.060.1.2 Verificar el cumplimiento de los estándares mínimos de calidad en las instalaciones del proveedor de gestión documental, realizando visita de inspección a las instalaciones físicas y diligenciando la lista de chequeo establecida para este fin. En caso de identificar incumplimientos se notifican al proveedor y se genera un plan de acción.</t>
  </si>
  <si>
    <t>AB.060.2.3 El Robot ROSI (Reporte Oportuno de Servicios e Información) automáticamente revisa los estados de cada una de las facturas en SAP y adicionalmente actualiza el estado de cada una en el listado de obligaciones. Con base en el resultado de la revisión envía alertas (tres veces a la semana) a través de correo electrónico, a los responsables de autorizar y procesar las facturas de servicios públicos así:
1. Facturas contabilizadas no aprobadas para pago al área administrativa
2. Facturas pendientes de pago a Tesorería</t>
  </si>
  <si>
    <t>AB.060.10 Accidentes o incidentes durante el servicio de Transporte terrestre, fluvial y renting
Causas:
-	Incumplimiento de las obligaciones del contratista y funcionarios en materia HSE y la legislación en seguridad Vial
-	Mantenimientos programados no realizados o mal ejecutados en la flota de transporte
-	Fallas mecánicas en la flota de transporte
-	Imprevistos asociados de agentes viales externos
-	Factor humano
-	Uso de los vehículos para fines distintos a los definidos en los lineamientos y necesidades de Cenit
Consecuencias:
-	Fatalidades o lesiones permanentes o temporales de funcionarios
-	Fatalidades o lesiones permanentes o temporales de terceros no autorizados, y no cobertura de pólizas de seguros
-	Daños en infraestructura propia o de terceros
-	Retrasos en el cumplimiento de horarios y turnos de trabajo
-	Afectación en la continuidad operativa del negocio
-	Quejas e inconformidades por parte de clientes y usuarios del servicio
-	Demandas, sanciones y sus costos. Procesos legales y daños antijuridicos
-	Afectación en la imagen reputacional
-	Incumplimiento contractual y del código ética
-	Pérdidas económicas</t>
  </si>
  <si>
    <t>AB.070.1 Planear y estructurar convenios y/o acuerdos por fuera de los lineamientos corporativos
Causas:
- Debilidades en la identificación, definición y análisis de los convenios y/o acuerdos requeridos por Cenit con terceros y requerimientos internos.
- Solicitud de un convenio y/o acuerdo por situaciones imprevisibles
- Desarticulación entre procesos de otras áreas de la organización que forman parte de la suscripción del convenio y/o acuerdo
- Falta de disponibilidad presupuestal asociada al desarrollo del convenio y/o acuerdo en caso de requerirse
- Falta actualización de la estrategia de la compañía frente a los cambios ocurridos en el entorno o en la situación local.
- Gestión de convenios y/o acuerdos sin el seguimiento del procedimiento aplicable
Consecuencias:
- Desviación del Plan Anual de Convenios y/o Acuerdos
- Tiempos cortos en el cumplimiento de proceso para la selección del aliado (concurso de aliados)
- Deficiente estructuración del proyecto objeto del Convenio y/o Acuerdo a celebrar y por ende modificaciones prematuras sobre el Convenio y/o Acuerdo suscrito.
- Incumplimiento de la promesa de valor
- Reprocesos administrativos, legales y/o técnicos
- Pérdidas económicas para la organización
- Demandas por responsabilidad fiscal y daño antijurídico
- Reclamaciones</t>
  </si>
  <si>
    <t>AB.070.2 Fraude, corrupción, y/o favorecimiento propio o a terceros, lavado de activos y financiación de terrorismo en la suscripción de convenios y/o acuerdos
Causas:
- Direccionamiento de convenios y/o acuerdos a partir de las condiciones de suscripción
- Incumplimiento de las disposiciones y niveles de atribución definidos en el Manual de Delegación de Autoridad de la Compañía MAD
- Concentración de funciones.
- Incumplimiento de los procedimientos para la suscripción de convenios y/o acuerdos.
Consecuencias:
- Pérdida reputacional por afectación a la imagen
- Pérdidas económicas
- Procesos legales y sanciones. Daño antijurídico.</t>
  </si>
  <si>
    <t>AB.070.2.2 Evaluar y aprobar la selección del aliado para la suscripción del convenio y/o acuerdo, por medio de la verificación de cumplimiento de los requisitos establecidos en la estrategia, en caso de existir concurso de aliados.
La recomendación de suscripción del convenio o acuerdo se documenta en el informe de recomendación el cual es firmado por el Usuario.</t>
  </si>
  <si>
    <t>AB.070.4 Incumplimiento a la normatividad legal aplicable o a las condiciones pactadas en el trámite, celebración y ejecución del acuerdo y/o convenio.
Causas:
- Desconocimiento de la normatividad o trámites requeridos
- Omisión por parte de los responsables del cumplimiento de requisitos/condiciones para el inicio.
- Incumplimiento de los procedimientos de gestión de Convenios y/o acuerdos
Consecuencias:
- Pérdida Imagen reputacional
- Pérdidas económicas
- Procesos legales y sanciones. Daño antijurídico
- Hallazgos de Entes de control</t>
  </si>
  <si>
    <t>AB.070.5 Ejecución de aportes en bienes y servicios no alineados a la estrategia y plan de inversión definido en los convenios y/o acuerdos
Causas:
- Aliado ejecuta los aportes de manera diferente a lo pactado en el Convenio y/o acuerdo
- Falta de oportunidad o falta de seguimiento a la ejecución de los aportes
- Incumplimiento de las condiciones acordadas para otorgar el desembolso o ausencia de soportes
- Falta de documentos que soporten la ejecución de aportes
Consecuencias:
- Desviación del plan de inversión
- Incumplimiento al acuerdo y/o convenio
- Hallazgos de entes de control
- Procesos por responsabilidad fiscal, penal y civil
- Daño antijurídico</t>
  </si>
  <si>
    <t>GF.011.2 Pérdida del derecho a indemnización en el proceso de reclamación, debido a:
Causas:
- Desconocimiento de los procedimientos para aviso y reclamos de siniestros por parte de las áreas
- Extemporaneidad en la presentación de los reclamos, fallas en la estrategia de reclamación
Consecuencias:
Pérdida de recursos económicos y activos de CENIT ante daños a la infraestructura, o reparaciones a terceros ante eventos accidentales súbitos e imprevistos</t>
  </si>
  <si>
    <t>GF.011.2.1 Revisar los eventos reportados y realizar seguimiento a siniestros a través de:
- Revisión de la información de los siniestros reportados por las áreas de Cenit
- Verificar si el evento esta cubierto a la Luz de los Términos y condiciones de cobertura
- Verificar el estado de avance de las reclamaciones en curso</t>
  </si>
  <si>
    <t>SS.020.1 Ausencia o falencia en la oportunidad, claridad y calidad en la prestación de la Asesoría Jurídica
Causas:
- Falta de mecanismos que aseguren la unificación de criterios jurídicos concretos.
- Desconocimiento por parte gerencia de las actualizaciones de la legislación, normativas, jurisprudencia o regulaciones aplicables.
- Demoras en la obtención de la información o documentación relevante para el análisis y sustento del caso, una vez se reciba la solicitud de asesoría por parte de las áreas.
Consecuencia:
-Procesos de la compañía sin acompañamiento jurídico, decisiones erradas por parte de la Administración, multas o sanciones económicas.
- Posible daño antijurídico</t>
  </si>
  <si>
    <t>GF.030.5.3 Verificar la razonabilidad de las cuentas de activos en construcción mediante el análisis de la antigüedad del 100% de los saldos de construcciones en curso de SAP suministrado por el profesional contable profesional que gestiona y controla los costos de los proyectos vigentes de la Gerencia de proyectos e ingeniería, estableciendo las justificaciones y/o planes de acción correspondientes en los casos que aplique.
Para aquellos proyectos que se identifica que han finalizado se realiza el seguimiento para su capitalización oportuna, previa validación con el líder responsable.</t>
  </si>
  <si>
    <t>GF.030.5.7 Verificar la razonabilidad de las cuentas de activos en construcción mediante el análisis de la antigüedad del 100% de los saldos de construcciones en curso de SAP suministrado por el profesional contable profesional que gestiona y controla los costos de los proyectos vigentes de la Vicepresidencia Digital, estableciendo las justificaciones y/o planes de acción correspondientes en los casos que aplique.
Para aquellos proyectos que se identifica que han finalizado se realiza el seguimiento para su capitalización oportuna, previa validación con el líder responsable.</t>
  </si>
  <si>
    <t>GF.030.4.4 Validar la integridad del informe y el cumplimiento del alcance técnico y operacional establecido para la toma física anual realizada sobre una muestra del 10% de los activos totales, mediante verificación aleatoria selectiva realizada por el Coordinador de Activos Fijos, de los activos por placas y descripción acorde con las especificaciones técnicas del contrato e informe recibido. De encontrarse diferencias se toman las acciones necesarias con relación a la novedad y al ejecutor de la toma física.
*Nota: La compañía efectúa inventarios totales cada 3 años de acuerdo con el Procedimiento de Gestión de Activos . El año en el que se realiza dicho inventario este control no aplica*</t>
  </si>
  <si>
    <t>GF.030.18.2 Verificar que el registro contable de los estimados de proyectos, costos o gastos hayan quedado contabilizados de acuerdo con:
- El reporte del sistema SAP en el cado de los estimados automáticos.
- El correo electrónico enviado por el profesional contable y de reportes la Coordinación Contable con el comprobante, en el caso de los estimados manuales.</t>
  </si>
  <si>
    <t>GF.30.17.1 Validar la TRM usada para registros contables especiales del Cierre contable tales como: Diferencia en Cambio entre otras, y que esta sea la correcta de acuerdo con la TRM del día de registro.
Para esto el profesional de contabilidad y reportes, solicita la validación, vía correo electrónico, del Coordinador Contable/Jefe Contabilidad de la TRM a usar para la realización de las operaciones de cierre contable.
GF.30.17.1 Validar la TRM usada para registros contables especiales del Cierre contable, y que esta sea la correcta de acuerdo con la TRM del día de registro.
Para esto se solicita la validación, vía correo electrónico, del Coordinador Contable/Jefe Contabilidad de la TRM a usar para la realización de las operaciones de cierre contable.</t>
  </si>
  <si>
    <t>GF.030.24.1 Revisar y Aprobar las declaraciones tributarias, mediante la validación de los documentos soportes: análisis de variaciones, validación de tarifas, saldos de cuentas, entre otros anexos de cada una de las declaraciones:
Mensual: Retención en la Fuente, Autorretención y retención de ICA (en los municipios que aplique)
Bimestral: Declaración de IVA, Autorretención y retención de ICA (en los municipios que aplique), Declaración de ICA y Retenciones de ICA en Bogotá.
Anual: Declaración de Renta, declaración de ICA anuales, declaración de activos en el exterior, declaración de precios de transferencia.
En caso de encontrar inconsistencias, el área tributaria de Cenit el Profesional Operaciones Financieras - Tributario Especialista Operaciones Financieras - Tributario envía correo electrónico al outsourcing, solicitando explicación, ajuste o modificación de la declaración o de los soportes.
En señal de revisión y aprobación el Especialista Operaciones Financieras - Tributario y/o Jefe Tributario firman la declaración.</t>
  </si>
  <si>
    <t>GF.030.21.1 Revisar los Estados Financieros mensuales, con el fin de verificar la razonabilidad de las cifras y/o hechos económicos relevantes del mes a través de la lista de chequeo de cierre de EF y la información extraída del sistema SAP.
Si aplica, el especialista de Operaciones Financieras solicita explicaciones a las áreas sobre la razonabilidad de las cifras o hechos inusuales que se presentan dentro de los rubros de las cuentas, de ser necesario entre las partes construyen el análisis respectivo y/o se realizan los ajustes necesarios.</t>
  </si>
  <si>
    <t>GF.030.21.6 Revisar a través de la conciliación entre los saldos reportados en Hyperion frente a la clasificación en la presentación de cierre de estados financieros por tipo de cuenta reportados en Hyperion frente a la clasificación utilizada para efectos estatutarios incluida en la presentación de cierre de estados financieros, validando que las cuentas estén catalogadas de forma adecuada, identificando diferencias y justificando las mismas, con el fin de garantizar el mapeo adecuado de las cifras y su correlación con los Estados Financieros Estatutarios.</t>
  </si>
  <si>
    <t>GF.030.21.4 Revisión y aprobación de los Estados Financieros de los siguientes órganos de CENIT:
1.Comité de Auditoría: Se revisan los Estados financieros y se recomienda ser llevados a Junta Directiva.
2. 1. Junta Directiva: Se revisan los Estados financieros, se aceptan y se recomienda ser llevados a Asamblea General de Accionistas.
3. 2. Asamblea General de Accionistas: Revisión y aprobación de los Estados Financieros</t>
  </si>
  <si>
    <t>AB.050.2.1 Verificar la información para el cumplimiento de los criterios mínimos de la Compañía que permitan determinan la idoneidad, de los oferentes o aliados de servicios. Dichos criterios son:
i) conocimiento de contraparte (Incluye verificación de listas restrictivas u otras fuentes de información)
ii) técnico
iii) financiero
iv) HSE; asegurando la trazabilidad y evidencia de la debida diligencia, para los aliados la gestión se ejecutará solo en caso de requerirse y los criterios que apliquen</t>
  </si>
  <si>
    <t>AB.010.1 Planear compras de bienes y servicios innecesarios o que no se ajusten a las necesidades de la operación
Causas:
- Errores en el catálogo de materiales en SAP
- Errores en la consolidación de la información
- Requerimientos de abastecimiento con información incompleta
- Accesos No autorizados a los sistemas de información
- Concentración de funciones en los sistemas de información que operan los procesos de negocio y los servicios de TI
- Debilidades en la identificación, definición y análisis de las necesidades de bienes y servicios
- Falta de análisis y validación del stock de inventarios y contratos vigentes
Consecuencias: Sobrecostos y reprocesos para la Compañía, paros en la operación o demoras en el cumplimiento de los planes definidos por la Compañía y pérdidas económicas para la organización, Incumplimiento de la promesa de valor, reclamaciones, daño antijurídico</t>
  </si>
  <si>
    <t>SS.020.2 Incumplimientos legales o regulatorios asociados a la naturaleza jurídica de CENIT que puedan llegar a afectar la viabilidad y/o continuidad del negocio.
Causas:
- Desconocimiento de los cambios en la normatividad y requerimientos legales aplicables
- Omisión por parte de las áreas responsables en la aplicación de las normas
Consecuencias:
Multas, sanciones, demandas o perjuicios para la Compañía, Daño antijurídico.</t>
  </si>
  <si>
    <t>ELC.EC.02.2 Revisar y aprobar las actas de reuniones de la Asamblea de Accionistas, Junta Directiva y comité de Auditoria y Riesgos de la Junta Directiva, donde se incluyen y discuten los asuntos relevantes del negocio, validando que las sesiones se encuentren acorde con las definiciones de gobierno.
La periodicidad de las reuniones se realiza así:
Junta Directiva - Mensual
Comité de Auditoria y Riesgos de la Junta Directiva - Trimestral
Asamblea de Accionistas - Como mínimo una vez al año</t>
  </si>
  <si>
    <t>ELC.EC.01.2 Revisar, actualizar, aprobar y comunicar los documentos Corporativos:
1. Manual de Delegación de Autoridad (MAD)
2. Código de ética
3. Manual de Cumplimiento
4. Código de Buen Gobierno
5. Política Corporativa de DDHH y DIH</t>
  </si>
  <si>
    <t>CN.030.3.2 Verificar que la creación o modificación realizada en SAP ERP del cupo de crédito cumpla con lo solicitado por el área solicitante. Una vez creado o modificado en SAP por el área de Data maestra, se da respuesta al solicitante incluyendo la imagen de pantalla de SAP con las modificaciones realizadas al cliente. Si se detecta algún error o inconsistencia, el área solicitante enviará los comentarios de revisión a Datos Maestros en el mismo correo para solicitar los ajustes necesarios y verificará la aplicación del ajuste o corrección correspondiente.
La evidencia se carga en RUCE para las ejecuciones del mes anterior.
Nota: El control no aplica para los clientes de confianza.</t>
  </si>
  <si>
    <t>GF.030.1.3 Revisión y aprobación de provisión, deterioro, castigo o ajuste de la cartera sobre casos de cuentas de difícil cobro, cuando estos se identifiquen.
Cuando es deterioro de cartera: El comité firma memorando con la decisión el cual es remitido al área de contabilidad para el respectivo proceso contable.</t>
  </si>
  <si>
    <t>GF.20.2.2 Verificar que los saldos de la caja menor coincidan con los soportes y saldos de efectivo, a través de arqueos realizados dos veces al año.</t>
  </si>
  <si>
    <t>GF.020.2 Apropiación indebida de los recursos depositados en las cuentas de CENIT.
Causas:
- Apertura, modificación de condiciones o cierre de cuentas o carteras colectivas de manera fraudulenta
- Transferencia de recursos a cuentas no autorizadas.
- Realizar pagos no autorizados (montos, terceros, conceptos u obligaciones).
- Apropiación del efectivo en caja menor por parte de los responsables.
- Accesos no autorizados para aprobar y/o modificar giros de pagos.
Consecuencias:
Pérdida de recursos económicos de CENIT
Daño antijurídico</t>
  </si>
  <si>
    <t>Se crea el control teniendo en cuenta que el Reglamento de Responsabilidad Social Corporativa ahora será aprobado en la Gerencia Sostenibilidad</t>
  </si>
  <si>
    <t>GF.020.4.3</t>
  </si>
  <si>
    <t>GF.020.4.3 Revisar que los saldos de la deuda (intereses, capital y demás costos financieros) se encuentren correctos con base en las condiciones del contrato de crédito, por medio de la confirmación de saldos.</t>
  </si>
  <si>
    <t>Se actualiza el riesgo con las siguiente 2 causas nuevas identificadas:
(a) Error en el cálculo interno de la obligación.
(b) Falta de seguimiento de las cláusulas contractuales.</t>
  </si>
  <si>
    <t>Flujo de caja aprobado por el Gerente de Operaciones Financieras.
Ubicación: RUCE</t>
  </si>
  <si>
    <t>GF.020.4.4</t>
  </si>
  <si>
    <t>GF.020.4.4 Revisar el cumplimiento de los acuerdos del contrato de crédito, por medio de las certificaciones de las áreas Comercial, Legal, Seguros y Tesorería, cómo también la revisión del cálculo de los convenants basados en los EEFF.</t>
  </si>
  <si>
    <t>Certificación emitida por el consultor experto contratado por CENIT, con visto bueno de parte del Jefe/a de Tesorería Gerente/a de Operaciones financieras.
Ubicación: RUCE</t>
  </si>
  <si>
    <t xml:space="preserve">GF.011.1.4Revisar y aprobar los cambios en las políticas y lineamientos para la emisión de pólizas de seguro de acuerdo con las necesidades de la organización establecidas en el programa de seguros corporativo. La propuesta de cambios o modificaciones es revisada, aprobada y firmada de acuerdo con lo establecido en el Manual de Autorización y Delegación (MAD). </t>
  </si>
  <si>
    <t xml:space="preserve">GF.030.3.1 Aprobar la condición de contado de los clientes que han realizado el pago y no han sido aplicados en el sistema, mediante la validación y confirmación del abono del cliente en el portal del banco. la aprobación es realizada por el jefe de tesorería, previa confirmación del ingreso por parte del apoyo transaccional de cartera. </t>
  </si>
  <si>
    <t xml:space="preserve">1. Acta del comité de cartera o aprobación de acuerdo con el MAD para el reconocimiento de provisión, deterioro, castigo o ajuste de la cartera sobre casos de cuentas de difícil cobro.                                                                                                                                                                                                                                                                                                                       2. Cuando es deterioro de cartera: Memorando con la decisión del comité y confirmación del área contable del registro contable realizado.
Ubicación: RUCE </t>
  </si>
  <si>
    <t>GF.020.2.4 Conciliación de saldos de libros contables vs saldos en extractos bancarios. De acuerdo con los resultados de la comparación de los movimientos y las partidas conciliatorias que surjan realizar el seguimiento de estas.</t>
  </si>
  <si>
    <t>GF.020.2.4 Conciliaciones Bancarias</t>
  </si>
  <si>
    <t xml:space="preserve">GF.020.2.1 Aprobación de apertura o cierre cuentas con entidades financieras
</t>
  </si>
  <si>
    <t>Informe mensual de seguimiento al plan de prevención y control de apoderamiento POWER BI con el avance.
Iniciar operación del control en mayo con corte de seguimiento a abril.
Ubicación: SharePoint del área.</t>
  </si>
  <si>
    <t xml:space="preserve">GA.040.1.1 Revisar y aprobar el plan de conservación de activos a corto plazo, validando que los tiempos asignados a las actividades sean adecuados y permitan dar continuidad a la operación, y que las partidas asignadas cubran las necesidades requeridas, en caso de observar alguna alerta sobre el cubrimiento del plan por el nivel de riesgos se emiten las recomendaciones correspondientes. </t>
  </si>
  <si>
    <t xml:space="preserve">1. Orden de trabajo (OM) en SAP de la ejecución del monitoreo de condición realizado
2. Aviso en SAP, si aplica remediar desviaciones </t>
  </si>
  <si>
    <t xml:space="preserve">GF.030.13.1 Verificar la información de los activos a ser incluidos en el estudio de los costos para la provisión de Retiro de Activos ARO (Asset Retirement Obligation) mediante:
1. Asegurar que la información sobre los activos o infraestructura a ser considerados en la elaboración del estudio de costos de abandono este actualizada, mediante la conciliación de la composición de las unidades de infraestructura (líneas y estaciones) usadas en el ejercicio o de costos vs. Maestras de Activos.
2. Identificación de los activos a desincorporar en el corto plazo (1 a 5 años), mediante revisión de los activos que no se encuentran en operación y no serán utilizados en la operación y/o proyectos posteriores.
3. Los activos a incluir en el estudio cumplen con las especificaciones requeridas para ser procesados adecuadamente por la herramienta de costeo - SICO.
En caso de identificar inconsistencias, errores o cambios significativos se solicitan las aclaraciones correspondientes al área responsable. </t>
  </si>
  <si>
    <t>Acta de reunión o correo con la aprobación del plan de conservación del activo y recomendaciones en caso que aplique.
Ubicación acta: ATLAS
PCA aprobado: RUCE</t>
  </si>
  <si>
    <t>GO.040.6.1 Revisar la integridad y completitud de la información de préstamos de vivienda verificando que:
a) Se cumplan con los requisitos de adjudicación.
b) Requisitos de desembolso. 
c) Tasa aplicada por el operador del préstamo corresponda con la tasa semestral/anual definida y notificada por Cenit o de acuerdo con la política vigente.
d) Validar los saldos de los préstamos, amortizaciones y abonos o pagos extraordinarios vs los saldos contables por beneficiario.
En caso de identificar inconsistencias se solicitarán las justificaciones y ajustes respectivos al operador de los préstamos para el siguiente periodo.</t>
  </si>
  <si>
    <t>GO.040.6.4 Revisar y aprobar la solicitud de préstamos de libre inversión, traslados y/o educación a empleados validando:
a) La completitud de la documentación e información requerida, así como la antigüedad del empleado y el análisis de capacidad de endeudamiento.
b) Los requisitos de desembolso. 
c) La integridad de los saldos de los préstamos, amortizaciones y abonos o pagos extraordinarios vs los saldos contables por beneficiario.
En caso de identificar inconsistencias se solicitará al outsourcing los ajustes que correspondan.</t>
  </si>
  <si>
    <t>ELC.EC.04.1 Monitorear el estado actual salarial de los funcionarios de Cenit</t>
  </si>
  <si>
    <t>ELC.EC.04.3 Revisar y aprobar el modelo de compensación variable</t>
  </si>
  <si>
    <t>Se actualiza el control para incluir dentro del alcance lo relacionado con la revisión del incentivo a largo plazo (3 años):</t>
  </si>
  <si>
    <t>Se fortalece el control para cubrir también la disponibilidad de los servicios y no solo los ANS</t>
  </si>
  <si>
    <t>Se actualiza el control toda vez que la revisión es con el área en donde se identifiquen las coincidencias y no solo con TH</t>
  </si>
  <si>
    <t>Se actualiza el formato utilizado para la ejecución del control toda vez que se consolido y el nuevo formato  DE DEBIDA DILIGENCIA DE CLIENTE incluye: Debida Diligencia del Sistema de Autocontrol y Gestión del riesgo integral LA/FT/FPADM y programa de transparencia y ética empresarial</t>
  </si>
  <si>
    <t>Se actualiza el control para limitar su alcance a las generadas desde las entidades del sector energético (MME, CREG, por ejemplo)</t>
  </si>
  <si>
    <t>Se actualiza el control, teniendo en cuenta que el presupuesto es de las zona y la gerencia de Mantenimiento consolida</t>
  </si>
  <si>
    <t>Se actualiza el control para ampliar su alcance a que no solo sea prevención accidentes y enfermedades laborales, sino que incluya por ejemplo las normales, que se atienden como parte d e los beneficios en salud.</t>
  </si>
  <si>
    <t>Se actualiza el control ya que es especifico para salud y no seguridad industrial además se fortalece para que sea con base en el diagnostico de condiciones de salud</t>
  </si>
  <si>
    <t>Se actualiza el control incluyendo que: 4. Asegurar que el valor incluido en las planillas de seguridad social se contabilicen y que al momento del pago coincidan con los registros contables.
Que ya se hacía</t>
  </si>
  <si>
    <t>Se quita lo relacionado con transacción de liquidación, ya que solo aplica para SAP y el control opera en Kactus también</t>
  </si>
  <si>
    <t>Las actividades de socialización de las especificaciones técnicas para crear conciencia y hacer uso adecuado del servicio es una actividad importante pero no una actividad de control.</t>
  </si>
  <si>
    <t>Se actualiza el control dado el NMO, separándolo para las de mantenimiento se creará un control independiente.</t>
  </si>
  <si>
    <t>Se actualiza la evidencia del control
antes: 1. Correo electrónico enviado por el capitalizador en el cual se anexa el formato de gastos y costos capitalizables al activo fijo en curso.
Después: 1. Correo electrónico enviado por el capitalizador en el cual se anexa el formato de capitalización.</t>
  </si>
  <si>
    <t>Se ajusta redacción del control, se deja mas amplio porque el email puede salir de cualquier persona de la coordinación contable
Se ajustan los ejecutores</t>
  </si>
  <si>
    <t>Este control se usa solo si tenemos emergencia con el outsourcing
Se ajusta el ejecutor
Se ajusta el alcance SOX, decía no, pero si es de alcance SOX</t>
  </si>
  <si>
    <t>Se actualiza el control para precisar los responsables en cada actividad</t>
  </si>
  <si>
    <t>Se actualiza la redacción del control para precisar la verificación</t>
  </si>
  <si>
    <t>Se actualiza el control teniendo en cuenta que la Junta Directiva se reúne de manera mensual</t>
  </si>
  <si>
    <t>Se actualiza el plan de acción para precisar que corresponde a los planes de acción definidos en el relación de grupos de interés</t>
  </si>
  <si>
    <t>Se actualiza el control para precisar cuando ocurre: cuando se determina que la condición de impago a para deterioro de cartera.
Se actualiza la evidencia</t>
  </si>
  <si>
    <t>AB.010.2.1 Revisar y aprobar el Plan estratégico de abastecimiento, verificando que las Estrategias de Abastecimiento se encuentren alineadas al plan financiero plurianual, al portafolio de inversiones (cuando este exista), a las medidas de austeridad que puedan existir en la organización y a la estrategia organizacional. Se realiza seguimiento a la promesa de valor, a los riesgos e hitos clave de la estrategia.</t>
  </si>
  <si>
    <t xml:space="preserve">GF.030.16.4 Revisar los reportes financieros individuales (mensuales), con el fin de verificar la razonabilidad de los Estados Financieros y/o hechos económicos relevantes del mes a través de la lista de chequeo de cierre de EF y la información extraída del sistema SAP.
Si aplicara, el área de Consolidación y Reportes Financieros solicita explicaciones a las áreas sobre la razonabilidad de las cifras o hechos inusuales que se presentan dentro de los rubros de las cuentas, de ser necesario entre las partes construyen el análisis respectivo y/o se realizan los ajustes necesarios.
</t>
  </si>
  <si>
    <t>- Plan de gastos y de inversiones aprobado por el Comité de coordinación cuando no este definido en el Convenio y/o acuerdo
- Acta de comité de coordinación que realice el seguimiento a la ejecución del Plan de Gastos e inversiones.
Ubicación: SharePoint del área</t>
  </si>
  <si>
    <t>IPE: Reporte de ventas de SAP
Listado con la revisión realizada de las tarifas y los soportes que correspondan.
Evidencia en el file Server del proceso.</t>
  </si>
  <si>
    <t>1.Papel de trabajo con las imágenes pantallas de validación aleatoria de las  especificaciones técnicas realizada por el Profesional de Operaciones Financieras y validada por el Coordinador de Activos Fijos.
2. Documento de Especificaciones Técnicas del contrato de servicio de gestión de activos fijos.
3. Informe de resultados de la validación realizada por el tercero.
Si aplica,
Reporte de las  acciones que gestionan las novedades identificadas en la verificación.
IPE: 
1. Extracción y base de activos fijos entregada al tercero para la realización de la toma física (Totalidad de Activos) desde el inicio de la generación del reporte hasta el envío al tercero.
2. Pantallas de los activos en SAP seleccionados en la validación selectiva.
Ubicación: RUCE</t>
  </si>
  <si>
    <t xml:space="preserve">Rechazo monetario: 
1. Soporte del rechazo generado por la entidad financiera. 
2. Correo con solicitud de registro de rechazo a cuentas por pagar.  
3. Correo con solicitud de liberación de rechazo a Jefe de Tesorería.    
Rechazo no monetario:  
1. Soporte del rechazo generado por la entidad financiera. 
2. Correo con solicitud de descompensación de propuesta de pago a Jefe de Tesorería.                                                                                                                                                                                                           3. El soporte de la anulación de la propuesta rechazada se debe validar en SAP.   
</t>
  </si>
  <si>
    <t>1. Formato de Assurance Review (donde se observan los comentarios y cierre de brechas)
Ubicación: HORUS</t>
  </si>
  <si>
    <t>- Notificación del asunto que puede impactar la continuidad al área que gestiona el asunto
Ubicación: SharePoint</t>
  </si>
  <si>
    <t xml:space="preserve">1. Correo de notificación a TI con el retiro del empleado
2. IPE del Reporte de retiro mensual de empleados Success Factors para la verificación que realiza Digital.
Ubicación: Carpeta compartida de la Gerencia </t>
  </si>
  <si>
    <t xml:space="preserve">1. Informe de revisión del cálculo del bono de compensación variable emitido por revisoría fiscal
IPE: Valor base de la nómina para liquidar bono de Compensación Variable y archivo con el cálculo de la compensación variable (CV).
2. Aprobación de pago por parte de la Junta Directiva
3. Archivo de cargue de novedades
Ubicación: Carpeta compartida de la Gerencia </t>
  </si>
  <si>
    <t>1.	Archivo de seguimiento, donde se especifique fecha de envío y de recibo del formato. 
2.	Formato firmado por el representante legal del cliente.
3.	gestiones adelantadas en caso de que se presente alguna novedad o no sea enviado el formato.
Ubicación: File server del proceso</t>
  </si>
  <si>
    <t>1. Reporte de OMs desde SAP ERP, con la IPE respectiva
2. Correo electrónico con el Excel que incluye los datos del cumplimiento y gestión de las OMs, enviado a las jefaturas de mantenimiento, líneas y estaciones.
Ubicación: RUCE</t>
  </si>
  <si>
    <r>
      <t xml:space="preserve">ELC.EC.04.3 Revisar y aprobar el modelo de compensación variable anual e incentivo de largo plazo, en el que se define:
1. Compensación variable de referencia: Target de Compensación variable según nivel de cargo.
2. Resultados empresariales: Se definen los pesos del TGB del GE y TBG de Cenit, así como los factores que penalizan la compensación variable.
3. Evaluación de Desempeño individual: se define el modelo y asignaciones orientativas en función del desempeño individual.
</t>
    </r>
    <r>
      <rPr>
        <b/>
        <sz val="11"/>
        <color theme="1"/>
        <rFont val="Calibri"/>
        <family val="2"/>
        <scheme val="minor"/>
      </rPr>
      <t>Plan Incentivo a largo plazo ILP (3 años)</t>
    </r>
    <r>
      <rPr>
        <sz val="11"/>
        <color theme="1"/>
        <rFont val="Calibri"/>
        <family val="2"/>
        <scheme val="minor"/>
      </rPr>
      <t xml:space="preserve">: 
1. Metas trianuales grupo empresarial asociadas al ILP
2. Criterios de elegibilidad y condiciones 
3. Target de Compensación
Debidamente aprobados por la Junta Directiva y que serán aplicables para la siguiente vigencia. 
</t>
    </r>
  </si>
  <si>
    <t xml:space="preserve">1. Modelo de Compensación Variable (BVR) presentado a la JD
2. Acta de aprobación de Junta Directiva del Modelo de Compensación Variable (BVR)
3. Plan Incentivo a largo plazo (ILP) presentado a la JD
4. Acta de aprobación de Junta Directiva del Plan Incentivo a largo plazo
Ubicación: Carpeta compartida de la Gerencia 
</t>
  </si>
  <si>
    <t>GO.040.1.1 Revisar y aprobar la nómina, los pagos a terceros y descuentos legales y extralegales:
1. Verificar que la información salarial de cargo y HeadCount estan en el reporte de estructura organizacional.
2. Liquidar los salarios y beneficios con base a la normativa interna de la compañía.
3. Realizar y asegurar la comparación del archivo "comparativo de netos de ciclo actual vs. el anterior".
4. Para la revisión de nómina, comparar el detalle de conceptos del ciclo actual vs. el anterior.
5. Verificar el cruce realizado de los totales de pagos a terceros vs las facturas del periodo por parte del profesional.
6. Validar la liquidación y cálculo de retención en la fuente, seguridad social y salarios frente a los parámetros legales establecidos por la ley.
7. Revisar y asegurar que se incluyan los datos mínimos requeridos para la liquidación de nómina, esto a través de la lista de chequeo de revisión de nómina (Cumplimiento de la normatividad vigente, registro y completitud de las novedades del periodo), esta actividad esta bajo la responsabilidad de cada especialista de operaciones de talento humano.
En caso de presentarse ajustes, el Jefe de Nómina y compensación envía correo electrónico con los cambios y comentarios a los especialistas de operaciones de talento humano para su justificación y ajuste.
8. Una vez cerrada y aprobada la nomina, conciliar previo al pago de cada nómina la cuenta por pagar a empleados en SAP, verificando qué el neto en el módulo de nómina coincida con el neto a contabilizar en finanzas.
En caso de identificar diferencias se analizan y se realizan los ajustes correspondientes para proceder a contabilizar la nómina y enviar la solicitud de pago a tesorería.</t>
  </si>
  <si>
    <t>GO.040.6.1 Revisar y aprobar la solicitud de préstamos de vivienda, libre inversión, traslados y/o educación a empleados validando que:
a) Se cumplan con los requisitos de adjudicación.
b) Requisitos de desembolso. 
c) Tasa aplicada por el operador del préstamo de vivienda corresponda con la tasa semestral/anual definida y notificada por Cenit o de acuerdo con la política vigente.
d) Validar los saldos de los préstamos, amortizaciones y abonos o pagos extraordinarios vs los saldos contables por beneficiario.
En caso de identificar inconsistencias se solicitarán las justificaciones y ajustes respectivos al operador/outsourcing de los préstamos para el siguiente periodo.</t>
  </si>
  <si>
    <t>GO.040.6.1 Revisar y aprobar la solicitud de préstamos</t>
  </si>
  <si>
    <t xml:space="preserve">GA.040.2.2 Verificar los avisos de mantenimiento por falla o avería (Y2), identificando aquellos mayores a 30 días sin tratamiento (no METR - Aviso Tratado) y enviándolas a los responsables para la toma oportuna de medidas correctivas o ajustes. </t>
  </si>
  <si>
    <t>Reporte mensual con el seguimiento realizado a los indicadores enviados a los líderes de mantenimiento y confiabilidad para su gestión. 
Ubicación: SharePoint del área</t>
  </si>
  <si>
    <t>Se actualiza el control para unificar y optimizar la revisión incluyendo todos los tipo de préstamos: vivienda, libre inversión, traslados y/o educación</t>
  </si>
  <si>
    <t>Se elimina este control para unificar y optimizar la revisión incluyendo todos los tipo de préstamos: vivienda, libre inversión, traslados y/o educación
Queda en el GO.040.6.1</t>
  </si>
  <si>
    <t>Optimización</t>
  </si>
  <si>
    <t>Se actualiza el control para unificar y optimizar la revisión incluyendo el conciliar previo al pago de cada nómina la cuenta por pagar a empleados en SAP</t>
  </si>
  <si>
    <t>GO.040.1.1 Revisar y aprobar la nómina, los pagos a terceros y descuentos legales y extralegales:
1. Verificar que la información salarial de cargo y HeadCount estan en el reporte de estructura organizacional.
2. Liquidar los salarios y beneficios con base a la normativa interna de la compañía.
3. Realizar y asegurar la comparación del archivo "comparativo de netos de ciclo actual vs. el anterior".
4. Para la revisión de nómina, comparar el detalle de conceptos del ciclo actual vs. el anterior.
5. Verificar el cruce realizado de los totales de pagos a terceros vs las facturas del periodo por parte del profesional.
6. Validar la liquidación y cálculo de retención en la fuente, seguridad social y salarios frente a los parámetros legales establecidos por la ley.
7. Revisar y asegurar que se incluyan los datos mínimos requeridos para la liquidación de nómina, esto a través de la lista de chequeo de revisión de nómina (Cumplimiento de la normatividad vigente, registro y completitud de las novedades del periodo), esta actividad esta bajo la responsabilidad de cada especialista de operaciones de talento humano.</t>
  </si>
  <si>
    <t>Se actualiza el control para unificar y optimizar todo lo que incluye esta revisión, el conciliar previo al pago de cada nómina la cuenta por pagar a empleados en SAP
Queda en el GO.040.1.1</t>
  </si>
  <si>
    <t>Se actualiza el control para especificar los avisos no tratados o que requieren revisión por inoportunidad</t>
  </si>
  <si>
    <t>GA.040.2.1 Validar la cantidad de órdenes de trabajo de inspección y monitoreo ejecutadas vs las programadas (liberadas) en SAP por las jefaturas de Gestión de Desempeño de Activos y de Aseguramiento de la Integridad, en caso de encontrar órdenes pendientes mayores a 6 meses, revisar con los responsables la situación detectada y se documentan los compromisos/acciones para cerrar las brechas identificadas.</t>
  </si>
  <si>
    <t>Hoja electrónica modelo de deterioro y sus anexos.
Formato TI-FR-102, sección "Verificación de Controles" diligenciado y cargado en RUCE 
Archivo/Hoja electrónica asegurado, teniendo en cuenta:
a. Cargado en el repositorio establecido
b. Protegido con contraseña de acceso al archivo 
c. Control de versiones de los cambios realizados 
d. Celdas y/o columnas protegidas para evitar la modificación de la información contenida en la hoja
Ubicación: RUCE</t>
  </si>
  <si>
    <t>SS.030.3.1 Verificar que la información reportada en el informe de sostenibilidad cumple con las mejores practicas en temas de ESG.</t>
  </si>
  <si>
    <t>Reglamento de Responsabilidad Social de Cenit vigente con las firmas de revisión y aprobación, socializado al interior de Cenit y publicado en el SharePoint.</t>
  </si>
  <si>
    <t xml:space="preserve">SS.030.5.2 Revisar y aprobar el Informe integrado de Gestión Sostenible verificando que se encuentre de acuerdo con los lineamientos y estándares establecidos por Cenit
</t>
  </si>
  <si>
    <t xml:space="preserve">SS.030.5.2 Revisar y aprobar el Informe integrado de Gestión Sostenible y sus anexos verificando que se encuentre de acuerdo con los lineamientos y estándares establecidos por Cenit
</t>
  </si>
  <si>
    <t>CN.020.4.1 Verificar que las tarifas reguladas publicadas en la página web respecto a las aprobadas</t>
  </si>
  <si>
    <t xml:space="preserve">CN.020.4.1 Verificar que las tarifas reguladas, aprobadas por las instancias indicadas en el MAD coincidan con las publicadas en la página web, y en señal de revisión se confirma a través de correo electrónico por parte del equipo de tarifas. 
En caso de identificar diferencias se solicita el ajuste correspondiente en la publicación.
Nota: Para los servicios de transporte de GLP su publicación es mensual.
</t>
  </si>
  <si>
    <t>CN.020.3.1 Asegurar la actualización y/o creación de las tarifas en el maestro de precios del sistema SAP ERP, verificando la correspondencia entre el formato de creación y/o modificación de tarifas enviado al profesional de data maestra y lo cargado en SAP ERP mediante la transacción VK11. 
El sistema SAP, una vez cargada la información por parte del área de Datos Maestros, genera un Workflow hacia Lider Senior Regulación y Tarifas o Profesional de Tarifas para aprobación del registro.</t>
  </si>
  <si>
    <t>CN.020.4.1 Verificar que las tarifas reguladas, aprobadas por las instancias indicadas en el MAD, coincidan con las publicadas en la página web. Como validación del cargue, se realiza el chequeo del pantallazo de la tarifa cargada en la pagina web de Cenit vs la tarifa aprobada. 
Nota: Para los servicios de transporte de GLP su publicación es mensual.
En caso de identificar diferencias se solicita el ajuste correspondiente en la publicación.</t>
  </si>
  <si>
    <t xml:space="preserve">1. Formato de creación y/o modificación de tarifas en RUCE.
2. Aprobación en SAP ERP
</t>
  </si>
  <si>
    <t>Correos electrónicos con el reporte de información para solicitud tarifaria enviado por el responsable de la información. 
Ubicación: RUCE</t>
  </si>
  <si>
    <t>a) Actas del Comité de Negocios 
b) Actas del comité de negocios o aprobación del VP comercial.
c) Correo electrónico del Gerente de Planeación Financiera y Gerente/a Comercial de Logística y Transporte
Las solicitudes al órgano de aprobación irán acompañadas de los soportes requeridos según el caso. 
Ubicación: RUCE</t>
  </si>
  <si>
    <t>SS.030.4.1</t>
  </si>
  <si>
    <t>SS.030.5.2</t>
  </si>
  <si>
    <t>CN.020.4</t>
  </si>
  <si>
    <t>CN.020.3.1 Asegurar la actualización y/o creación de las tarifas en el maestro de precios del sistema SAP ERP, verificando la correspondencia entre el formato de creación y/o modificación de tarifas enviado al Datos Maestros de Cenit y  lo cargado en SAP ERP mediante la transacción VK11.  
El sistema SAP ERP, una vez cargada la información por parte del área de Datos Maestros, genera un Workflow para aprobación del registro por parte del Especialista de tarifas. 
En caso de identificar diferencias se solicita el ajuste correspondiente en la publicación.</t>
  </si>
  <si>
    <t>Se actualiza el control para precisar la revisión respecto a lo solicitado, así mismo se precisa la gestión de las diferencias y se actualiza la evidencia</t>
  </si>
  <si>
    <t>CN.020.3.1</t>
  </si>
  <si>
    <t>CN.020.3</t>
  </si>
  <si>
    <t>SS.030.4.1 Revisar y actualizar la matriz de asuntos materiales para Cenit e identificar las expectativas de los GI (Grupos de Interés) de acuerdo con el plan de Responsabilidad Social Corporativa (RSC) aprobado, y comunicar los resultados a las áreas responsables para la definición de acciones de cierre de brechas.</t>
  </si>
  <si>
    <t>SS.030.3.1 Verificar, previo a la socialización, que la información reportada en el informe de sostenibilidad cumple con las mejores prácticas en temas de ESG, a través del tablero de indicadores de los estándares de reporte acogidos, para su posterior publicación para consulta por parte de los diferentes grupos de interés.
Nota: Equivale al control ES.06.01 de la matriz de estrategia de sostenibilidad</t>
  </si>
  <si>
    <t xml:space="preserve">PDN.030.2.1 Revisar y actualizar el resultado de las evaluaciones financieras para proyectos de optimización y crecimiento en ejecución y cierre (alcance Fase IV y Fase V). Se comparan los resultados presentados en la toma de decisión de inversión frente a los resultados incorporando la ultima actualización de supuestos, para identificar los proyectos que generen resultados por debajo del retorno mínimo exigido de acuerdo con las políticas del Grupo Empresarial Ecopetrol.
En caso de identificarse un resultado desfavorable, se informa a la Vicepresidencia de Finanzas, Estrategia y Nuevos Negocios como líder del Comité de Negocios e Inversiones del segmento para que solicite al líder de la inversión la presentación del caso de negocio actualizado al Comité (look back). 
IPE: se solicita un listado de proyectos a soporte SAP; este listado clasifica los proyectos por su estado en el sistema entre "abierto" y "cerrado". Se crean dos columnas para identificar tipo de inversión y fase actual del proyecto. Con este listado y sólo para los proyectos clasificados como "abiertos", se realiza la depuración seleccionando los que tienen definición de crecimiento (ON) y optimización (OPT), y que estén cursando las fases IV y V. Se excluyen todos los proyectos suspendidos o cancelados.
</t>
  </si>
  <si>
    <t xml:space="preserve">PDN.030.2.1 Revisar y actualizar el resultado de las evaluaciones financieras para proyectos de optimización y crecimiento en ejecución y cierre (alcance Fase IV y Fase V). Se comparan los resultados presentados en la toma de decisión de inversión frente a los resultados incorporando la ultima actualización de supuestos, para identificar los proyectos que generen resultados por debajo del retorno mínimo exigido de acuerdo con las políticas del Grupo Empresarial Ecopetrol.
En caso de identificarse un resultado desfavorable, se informa a la Vicepresidencia de Finanzas, Estrategia y Nuevos Negocios como líder del Comité de Negocios e Inversiones del segmento para que solicite al líder de la inversión la presentación del caso de negocio actualizado al Comité (look back). 
IPE: reporte de proyectos activos de SAP ERP; este listado clasifica los proyectos por su estado en el sistema entre "abierto" y "cerrado". Se crean dos columnas para identificar tipo de inversión y fase actual del proyecto. Con este listado y sólo para los proyectos clasificados como "abiertos", se realiza la depuración seleccionando los que tienen definición de crecimiento (ON) y optimización (OPT), y que estén cursando las fases IV y V. Se excluyen todos los proyectos suspendidos o cancelados.
</t>
  </si>
  <si>
    <t>1. Correo electrónico con la solicitud de asignación de recursos por parte del área que requiere los recursos con el correo de toma de decisión de liberación de recursos.
2. Correo electrónico de parte del Experto/Especialista de Finanzas y desempeño, dirigido al Jefe de Portafolio con su visto bueno.
3. Correo electrónico del Jefe de Portafolio con la aprobación del cargue de recursos 
4. Correo electrónico por parte del Experto/Especialista de Finanzas y Desempeño con la confirmación del cargue d recursos.</t>
  </si>
  <si>
    <t>PDN.020.3.2 Revisar el proceso de evaluaciones financieras para proyectos de optimización y crecimiento postulados en el portafolio de la Compañía (en maduración y ejecución) validando la consistencia con los lineamientos del grupo empresarial, que los supuestos y premisas utilizados estén debidamente soportados y que las herramientas de evaluación son consistentes y se encuentran aseguradas.
En caso de inconsistencia se solicita la información y se actualiza para correr nuevamente el proceso de evaluación.</t>
  </si>
  <si>
    <t>PDN.030.4.1 Revisar y aprobar el tablero balanceado de gestión TBG, con los objetivos, y al cierre del año los resultados reportados por los responsables de cada objetivo.</t>
  </si>
  <si>
    <t>1. Presentación de la propuesta del Tablero Balanceado de Gestión para análisis y aprobación de la Junta Directiva
2. Presentación del cierre de resultados de TBG a la Junta Directiva.
3. Actas respectivas de la Junta Directiva
Ubicación: RUCE</t>
  </si>
  <si>
    <t>1. Correo electrónico de aprobación del Coordinador Contable respecto al cálculo de la depreciación el cual incluye los valores de depreciación por deterioro de los activos.
2. Análisis global de variaciones de depreciación el cual queda  incluido dentro de la trazabilidad del correo de aprobación y en el cual se incorpora la información detallada de la depreciación por activo.
Ubicación: RUCE</t>
  </si>
  <si>
    <t>GF.030.12.1 Revisar la razonabilidad, completitud de los activos fijos agrupados por UGE y aprobar el cálculo cuantitativo del deterioro de los activos, por medio de la revisión del Memorando de Análisis Cuantitativo de Deterioro, el cual contiene las premisas IFRS que se evaluaron en la construcción del modelo matemático.
En caso de identificar inconsistencias se realizarán los ajustes con los anexos correspondientes.</t>
  </si>
  <si>
    <t>PDN.030.4.1 Revisar y aprobar el tablero balanceado de gestión TBG</t>
  </si>
  <si>
    <t>Se actualiza el control para precisar que corresponde a la aprobación de los objetivos y la posterior revisión de los resultados de los indicadores</t>
  </si>
  <si>
    <t>Se actualiza la IPE del control para precisar que corresponde al reporte de proyectos de SAP ERP</t>
  </si>
  <si>
    <t>GA.040.2.3 Verificar que el programa de mantenimiento en SAP, acordado por el Supervisor y Contratista, incluya las OTs programadas con base en las prioridades de los activos, de acuerdo con los lineamientos establecidos para la programación de mantenimientos. Si el programa no cubre lo requerido, no se programa (no se libera la orden) y se gestiona con la Jefatura de Planeación de Gestión de Activos para los ajustes que correspondan.</t>
  </si>
  <si>
    <t>MT.040.1.1 Validar la cantidad de órdenes de mantenimiento ejecutadas vs las programadas (liberadas) en SAP por las jefaturas de mantenimiento para la vigencia en curso, en caso de encontrar órdenes pendientes mayores a 6 meses, revisar con las jefaturas de mantenimiento la situación detectada y se documentan los compromisos/acciones para cerrar las brechas identificadas.</t>
  </si>
  <si>
    <t>Gerencia Gestión de Activos y Gerencia de Mantenimiento</t>
  </si>
  <si>
    <t>Gerencia Gestión de Activos y Gerencia de Proyectos</t>
  </si>
  <si>
    <t>Se fortalece el control para que la revisión incluya los anexos del informe</t>
  </si>
  <si>
    <t xml:space="preserve">1. Formato(s) de Conciliaciones, aprobado por el Coordinador Contable con el cruce de los saldos, así como el seguimiento y comentarios respectivos en su papel de trabajo.
2. Acta o correo electrónico de la revisión de las partidas y los planes de acción, con el seguimiento respectivo.
3. Extractos bancarios
4. Para el caso de la conciliación de ingresos operacionales, la evidencia serán los correos electrónicos cruzados entre el área de Gestión de Ingresos y la Coordinación Contable con las respectivas evidencias.
IPE: Saldos de los registros de las cuentas de SAP y Módulos
Si aplica:
5. Papel de trabajo que soporta la ejecución de ajustes por diferencias identificadas, justificaciones y registro contable.
</t>
  </si>
  <si>
    <t>Jefatura de Seguridad Física y Control Apoderamiento</t>
  </si>
  <si>
    <t>Ya no aplica</t>
  </si>
  <si>
    <t>Mitigar nuevo riesgo</t>
  </si>
  <si>
    <t>Nuevo Modelo Operativo</t>
  </si>
  <si>
    <t>Se crea nuevo riesgo identificado en el proceso relacionado con fallas en las indemnizaciones, la valoración inherente queda en probabilidad C - Posible toda vez que no se ha presentado e impacto 4 - Mayor teniendo en cuenta el valor actual de la reclamación más alta presentada</t>
  </si>
  <si>
    <t>Fortalecimiento del control
alcance: ARIBA</t>
  </si>
  <si>
    <t>Mayor alcance o causas del riesgos</t>
  </si>
  <si>
    <t>Se actualiza el control incluyendo la notificación al trabajador/a.</t>
  </si>
  <si>
    <t>OM - Auditoría Interna</t>
  </si>
  <si>
    <t>OM - Auditoría Externa</t>
  </si>
  <si>
    <t>AH.01.7 Comprobar que los seriales de sellos y precintos a retirar que se encuentran registrados en la guía de transporte, cuando se recibe producto en estaciones propias corresponden a los instalados en el carrotanque, en caso de identificar que no correspondan se debe dar aviso al área de Apoderamiento de Seguridad Física y a la Dirección de Operaciones.</t>
  </si>
  <si>
    <t>AB.030.5.1 Revisar y aprobar el otrosí al contrato o sus modificaciones, verificando las razones que lo (las) sustentan, hayan sido debidamente soportadas por el Supervisor Técnico, el área Usuaria, el Interventor y/o el Administrador del contrato, según corresponda, de tal forma que el contrato, su estrategia, su alcance y su valor, entre otros aspectos, se ajusten a los términos y condiciones permitidos por la ley vigente aplicable y por los procedimientos de la Compañía.
En caso, que el uso de opción de prorroga quede pactado en el contrato, podrá el administrador gestionarlo previa autorización del Empleado Autorizado.</t>
  </si>
  <si>
    <t>GF.020.1.2 Revisar las diferentes propuestas del área de tesorería para gestionar los excedentes de liquidez, mediante la presentación al comité de tesorería y el análisis de las diferentes opciones presentadas donde se considera el tipo de inversión, la entidad donde se invertiría, los montos, la liquidez de la inversión, plazos y expectativas de rentabilidad, verificando que las propuestas de inversión se ajusten a los parámetros establecidos según la guía de inversiones de Cenit.
Las opciones de inversión son aprobadas por el Comité de Tesorería.</t>
  </si>
  <si>
    <t>GF.030.22.1 Verificar que la información de Notas y revelaciones de los estados financieros sean íntegros y razonables.</t>
  </si>
  <si>
    <t xml:space="preserve">TDH.030.8.6 Revisar todas las novedades registradas en el Sistema de información utilizado por la compañía (descargaderos), relacionadas con calidad y cantidad, e identificar las causas que originan estas novedades y en caso de que aplique solicitar las gestiones a las áreas correspondientes. 
</t>
  </si>
  <si>
    <t>TDH.010.1.4 Auditar o inspeccionar los sistemas de medición y laboratorios de acuerdo con el Plan Anual de Auditorías. En caso de identificar hallazgos, se gestionan y se documenta el plan de acción requerido con los respectivos responsables.
Nota: Las auditorías realizadas por terceros serán revisadas por los Especialistas de medición y/o calidad.</t>
  </si>
  <si>
    <t>ELC.EC.02.3 Verificar los posibles conflictos de interés de los miembros de Junta Directiva, solicitando la declaración anual para su respectivo tratamiento y gestión.
En caso de identificar un conflicto de interés se debe emitir las recomendaciones del caso a Secretaria General para que se gestione el conflicto.</t>
  </si>
  <si>
    <t xml:space="preserve">GF.030.5.3 Verificar la razonabilidad de las cuentas de activos en construcción mediante el análisis de la antigüedad del 100% de los saldos de construcciones en curso de SAP suministrado por el profesional que gestiona y controla los costos de los proyectos vigentes de la Gerencia de proyectos, estableciendo las justificaciones y/o planes de acción correspondientes en los casos que aplique.
Para aquellos proyectos que se identifica que han finalizado se realiza el seguimiento para su capitalización oportuna, previa validación con el líder responsable.
</t>
  </si>
  <si>
    <t xml:space="preserve">GF.030.5.7 Verificar la razonabilidad de las cuentas de activos en construcción mediante el análisis de la antigüedad del 100% de los saldos de construcciones en curso de SAP suministrado por el profesional que gestiona y controla los costos de los proyectos vigentes de la Vicepresidencia Digital, estableciendo las justificaciones y/o planes de acción correspondientes en los casos que aplique.
Para aquellos proyectos que se identifica que han finalizado se realiza el seguimiento para su capitalización oportuna, previa validación con el líder responsable.
</t>
  </si>
  <si>
    <t>GF.030.4.5 gestionar las novedades resultantes de la toma física de activos fijos.</t>
  </si>
  <si>
    <t xml:space="preserve">GESF.01.3 Verificar mensualmente los resultados de las inspecciones realizadas por los Supervisores de Seguridad a los sistemas de seguridad, de comunicación y luminarias de la instalación portuaria para verificar funcionalidad y estado de conservación, con base en los reportes, se gestionan los correctivos que sean necesario. </t>
  </si>
  <si>
    <t>TI.040.6.2 Realizar la actualización del inventario de bases de datos que contengan información de tipo personal en el RNBD de acuerdo con lo establecido en la ley 1581 de 2012 y con base en los repositorios notificados por las áreas que gestionan datos personales.</t>
  </si>
  <si>
    <t>AB.040.4.2 Revisar que se realice la entrega de los bienes subastados dando cumplimiento a los requisitos establecidos como: 
- Confirmación del recibo del pago del bien
- Pólizas establecidas en la orden de venta y/o acuerdo (cuando aplique)
En caso que se evidencien mayores o menores cantidades de entrega a las pactadas, se deberá aplicar lo establecido en el procedimiento vigente para gestionar la diferencia encontrada.</t>
  </si>
  <si>
    <t>TI.040.2.1 gestionar incidentes de seguridad de la información</t>
  </si>
  <si>
    <t>TI.040.2.2 Realizar simulacro de ciber incidentes (war game o red team) gestionando un incidente bajo un escenario hipotético de acuerdo con lo establecido en el manual de crisis.
Como resultado del simulacro se genera un informe con los resultados obtenidos en la actividad junto con las observaciones/oportunidades de mejora relacionadas con ajustes a procedimientos/guías, datos de contacto, refuerzos específicos, capacitaciones, entre otras, sobre las cuales se hace la respectiva gestión para su solución y/o fortalecimiento para los próximos simulacros.</t>
  </si>
  <si>
    <t>TI.040.5.1 Revisar el Manual de Seguridad de la Información y sus modificaciones, teniendo en cuenta:
- Responsabilidades por la seguridad de la información 
- Declaración general de la importancia de la seguridad para la Compañía
- Referencia a políticas, guías y procedimientos relacionados
- Responsabilidades de gestión de seguridad de la información de los empleados y contratistas
En caso de presentarse modificaciones al Manual de Seguridad de la Información, la nueva versión es aprobada por la gerencia de estrategia Digital y se gestiona su publicación.</t>
  </si>
  <si>
    <t>GF.030.24.2 Revisar que la base de datos de los Acuerdos de Rentas Municipales enviado por el outsourcing tributario en donde la Compañía es contribuyente declarante del impuesto de industria y comercio se encuentre actualizada validándola contra la respuesta suministrada por el municipio o la página Web de los entes territoriales. Los formularios de las declaraciones se revisan mediante las comunicaciones recibidas de los municipios y/o las páginas Web de los entes territoriales.
En caso de encontrar alguna diferencia en la base de datos de los acuerdos frente a la fuente de información, El Jefe Tributario envía correo electrónico al Outsourcing Tributario para que se realice el ajuste correspondiente 
Para el análisis de cambios normativos tributarios de orden nacional, anualmente el Jefe Tributario y el Especialista Operaciones Financieras- Tributario, revisan las disposiciones fiscales y en caso de identificar el impacto, se realizan las gestiones y divulgaciones en las áreas involucradas.</t>
  </si>
  <si>
    <t>AH.01.8 Revisar el reporte mensual de consumo de guías, sellos y precintos enviados por los responsables de su custodia, validando que los seriales registrados como consumo, no se hayan reportado en periodos anteriores y que los movimientos reportados como entradas y salidas coinciden con el inventario en stock reportado en custodia. En caso de identificar desviaciones, se hace seguimiento hasta el cierre. 
Las guías anuladas son enviadas a las oficinas de la Dirección de Operaciones de CENIT S.A, para gestionar su custodia.
En caso de presentar guías, sellos y precintos perdidos, se revisa que los denuncios sean realizados por los responsables de la custodia.</t>
  </si>
  <si>
    <t>AH.01.3 Validar y gestionar las notificaciones de posibles eventos de apoderamiento</t>
  </si>
  <si>
    <t>AH.01.3 Validar y gestionar las notificaciones recibidas por autoridades, comunidades, áreas internas de la organización y aliados sobre posibles eventos de apoderamiento. Se registran en la bitácora el evento y, en caso de requerirse, se coordina con fuerza pública del nivel local para acompañamiento en seguridad y verificación del evento. Si se confirma el hallazgo de conexión ilícita se notifica al líder de mantenimiento de líneas, para el mantenimiento de la infraestructura que se requiera, y se hace seguimiento hasta el fin de la reparación.</t>
  </si>
  <si>
    <t xml:space="preserve">AH.01.10 Monitorear los balances (Entradas vs Salidas) de los diferentes sistemas, en caso de encontrar una desviación en los balances, se revisan los diferentes parámetros de los sistemas a través de las condiciones reportadas en Scada y Atmos, en caso de identificar alguna condición anormal de operación, se reporta al área de apoderamiento, para que valide en sitio y se tomen las gestiones correspondientes. El registro de las novedades queda en el aplicativo Macrom. </t>
  </si>
  <si>
    <t xml:space="preserve">TDH.040.1.1 Verificar y aprobar el Balance Diario de cada sistema y/o estación con base en los tiquetes generados versus los reportados en Synthesis.
Si se identifican diferencias en la información o no se registró el tiquete en la aplicación, se gestiona la actualización del tiquete en Synthesis, una vez se cumpla con la validación se aprueba el balance en Synthesis.
</t>
  </si>
  <si>
    <t>TDH.040.1.2. Validar que la información base para el cálculo de la Compensación Volumétrica por Calidad (CVC) "Reporte de Inventario y Balance Operativo" de Synthesis enviada por el Profesional de registro y balance, esté completa, revisando la validez, exactitud y coherencia de la información, contra el detalle en el acta de volúmenes enviada por el Inspector de Calidad y Cantidad. 
En caso de encontrar diferencias en los volúmenes y/o calidades de crudo se realiza la gestión respectiva, una vez gestionadas las diferencias se genera el Reporte de "Reporte de Inventario y Balance Operativo" de Synthesis del sistema o estación gestionada para validar el ajuste realizado.</t>
  </si>
  <si>
    <t xml:space="preserve">1. Solicitud de publicación de tarifas al área de comunicaciones
2. Correo de confirmación del cargue de tarifas realizado
3. Confirmación d e la validación de cargue correcto
Ubicación: RUCE
 </t>
  </si>
  <si>
    <t>1. Solicitud de préstamo
2. Carta de adjudicación del préstamo de vivienda aprobada por la Gerencia de compensación y beneficios
3.Pagaré y carta de instrucciones firmado
4. Análisis de capacidad de endeudamiento para préstamos libre inversión, traslados y/o educación 
5. Archivo en Excel con la información de los préstamos por beneficiario (monto, saldo de préstamo, tasa de interés, datos del beneficiario, etc.) corresponda con lo adjudicado
5.Correo remitido por Cenit a Cavipetrol, informando la tasa semestral/anual aplicable para préstamo de vivienda.
6. Correos enviado al operador/outsourcing de los préstamos con las diferencias encontradas, en caso de que aplique
7. Excel con comparación del valor adjudicado vs el Reporte de préstamos de vivienda adjudicados (utilizado), el cual no debe superar el monto adjudicado.
8. Conciliación contable vs las IPE de préstamos
Ubicación: Carpeta compartida de la Gerencia</t>
  </si>
  <si>
    <t>1. Nómina
2. Reporte de salarios
3. Facturas de pagos a terceros
4. Liquidación definitiva de contrato (cuando aplique)
5. Carta de solicitud de pago de nómina con las pantallas de verificación de netos
5.Correo electrónico enviado a la Jefatura de Tesorería con la solicitud de pago
IPE: Imágenes de SAP
Ubicación: Carpeta compartida de la Gerencia 
Frecuencia: mensual y quincenal para nómina de sustitución patronal</t>
  </si>
  <si>
    <t>1. Correo electrónico con el envío de los supuestos y premisas de los proyectos avalado por el responsable del proyecto
2. Parámetros de disciplina de capital del Grupo Empresarial Ecopetrol que incluye los supuestos de precios y tasas
3. Excel del Modelo Financiero 
4. Correo validación del modelo por parte del Jefe de portafolio y/o visto bueno en memorando de inversión digital 
Ubicación: SharePoint de la jefatura de portafolio</t>
  </si>
  <si>
    <t>1. Aprobación de la solicitud por parte del planeador de abastecimiento
2. Devolución de la solicitud por parte del planeador de abastecimiento, enviando correo electrónico al usuario informando que se devuelve la solicitud por evidenciar un posible fraccionamiento de contratos
                                                                                                                                Ubicación: SharePoint del área</t>
  </si>
  <si>
    <t>ELC.ER.07 Posible ocurrencia de eventos de riesgos no identificados o tratados</t>
  </si>
  <si>
    <t>ELC.ER.07 Posible ocurrencia de eventos de riesgos no identificados o tratados, que pueden llegar a impactar el Cumplimiento de los objetivos y de las gestiones para su mitigación.
Causas:
1. No reportar información relevante en materia de riesgos y alertas tempranas a las instancias organizacionales adecuadas para la supervisión del sistema
2. Falta de seguimiento a los riesgos relevantes para Cenit
3. Desactualización de los riesgos vs los procesos de la organización
4. Falta de identificación de los diferentes riesgos que pueden llegar a impactar el Cumplimiento de los objetivos
Consecuencias:
- Materialización de riesgos que puedan llegar a afectar el cumplimiento de los objetivos
- Materialización de riesgos por daño antijurídico</t>
  </si>
  <si>
    <t>GF.030.19.1 Asegurar que el valor de las inversiones de CENIT en sus subsidiarias y asociadas se actualicen correctamente bajo el Método de Participacion Patrimonial.</t>
  </si>
  <si>
    <r>
      <t>GF.030.19.1 Asegurar que el valor de las inversiones de CENIT en sus subsidiarias y asociadas se actualicen correctamente conforme a los cambios en la participación del inversor en los activos netos de las empresas participadas posteriores a la adquisición, bajo el Método de Participación Patrimonial. Además, garantizar la correcta presentación de la participación de CENIT en el resultado y en el otro resultado integral de las compañías del grupo con control e influencia significativa.</t>
    </r>
    <r>
      <rPr>
        <strike/>
        <sz val="11"/>
        <rFont val="Calibri"/>
        <family val="2"/>
        <scheme val="minor"/>
      </rPr>
      <t xml:space="preserve">
</t>
    </r>
    <r>
      <rPr>
        <sz val="11"/>
        <rFont val="Calibri"/>
        <family val="2"/>
        <scheme val="minor"/>
      </rPr>
      <t xml:space="preserve">
De presentarse cambios en el tipo de control se actualiza el método de medición posterior (método del costo y método de participación).</t>
    </r>
  </si>
  <si>
    <t>1. Archivo en Excel cuadro control facturas 
2. Correo de solicitud de radicación de facturas pendientes por parte del área usuaria si aplica
3. Correo electrónico por parte del outsourcing al profesional de operaciones financieras con la conciliación entre el cuadro control de facturas vs las facturas en SAP enviado por el outsourcing
4. Correo electrónico del profesional de operaciones financieras confirmando la revisión de la conciliación al coordinador de contabilidad.
5. Correo electrónico del coordinador de contabilidad aprobando la conciliación
Ubicación: RUCE</t>
  </si>
  <si>
    <t>1. Cuadro mensual de facturas pendientes 
2. Reporte de la transacción COCKPIT
3. Correo de reporte de inconsistencias 
4. Correos de gestión de inconsistencias
5. Correo electrónico con el listado de las facturas pendientes en la COCKPIT enviado por el outsourcing al profesional de operaciones financieras.
6. Correo electrónico por el profesional de operaciones financieras confirmando la revision del listado de facturas pendientes al coordinador de contabilidad.
7. Correo electrónico del coordinador de contabilidad aprobando el listado de facturas pendientes.
Ubicación: RUCE
IPE: Reporte transacción COCKPIT</t>
  </si>
  <si>
    <t>AH.01.6 Verificar que la información contenida en el acta de entrega de guías, sellos y precintos recibidos corresponda con el resultado del conteo físico de los mismos, validando la numeración, tipo y estado de guías, sellos y precintos recibidos. En caso de que se presente novedad, deja la observación en el acta.</t>
  </si>
  <si>
    <t>AH.01.6 Verificar que la información contenida en el acta de entrega de guías, sellos y precintos recibidos, corresponda con el resultado del conteo físico</t>
  </si>
  <si>
    <t>1. Registro en la herramienta de información definida por la compañía de la información requerida de los datos de la Guía Única de Transporte por parte del cliente.
2. Registro de las novedades presentadas en la herramienta de información definida por la compañía
3. Pantallazos de la herramienta tecnológica disponible de las plantas o campos que no se encuentran registrados en el sistema. (Cuando exista novedad)
4. Correo de la novedad presentada al punto de enturne sobre la novedad de no creación de la planta y/o campo en el sistema para que realice el trámite con el área de planeación y/o programación en los casos que aplique, antes del envío a descargue del Vehículo.
5. Explicaciones de la novedad presentada por parte del Cliente sobre la Guía Vencida en los casos que aplique.</t>
  </si>
  <si>
    <t xml:space="preserve">a) Reportes mensuales de novedades relacionadas con Guías Vencidas / Cambio de Conductor y formato de novedades.
b) Correo de los campos y/o plantas reportadas para la creación al área de planeación y programación y la solicitud de las gestiones correspondientes para evitar este tipo de situaciones.
c) Informes de Análisis de novedades relacionadas con calidad y cantidad y escalonamiento al área comercial si aplica alguna gestión y/o soporte por parte de los clientes  </t>
  </si>
  <si>
    <t>Se amplia el alcance del control para que la validación incluya  facturas físicas a través del proceso de verify que cumplan con los requisitos mínimos legales y contractuales previa validación de central de cuentas para Cenit.</t>
  </si>
  <si>
    <t>GF.030.8.1 Revisar, en la recepción de una factura electrónica o física, que esta cumpla con los requisitos  mínimos legales y contractuales previa validación de central de cuentas para Cenit.
- Para factura electrónica a través del archivo XML en la herramienta Collector
- Para facturas físicas a través de la herramienta Verify
Las facturas que no cumplan con los requisitos son rechazadas y se envía notificación al proveedor. Solo cuando cumple los requisitos se procede con la radicación y posterior registro en SAP ERP.</t>
  </si>
  <si>
    <t>GF.030.7.3</t>
  </si>
  <si>
    <t>Aseguramiento actividades de control tercerizadas</t>
  </si>
  <si>
    <t>GF.030.8.2 Verificar, para una muestra de facturas recibidas y revisadas por el Outsourcing, que estas cumplan con los requisitos mínimos legales y contractuales.
En caso de identificar facturas que no cumplen, se escala al Outsourcing para el trámite del reemplazo de la factura y realizar el respectivo análisis de posible materialización de riesgos.</t>
  </si>
  <si>
    <t>1. Presentación de estados financiero y del proyecto de distribución de utilidades.  
2.  Actas mantenidas por la secretaría general de:
a. Junta Directiva 
b. Asamblea de Accionistas
Ubicación: 
Actas en secretaría general
Presentación en RUCE</t>
  </si>
  <si>
    <t>SS.030.4.3</t>
  </si>
  <si>
    <t>SS.030.4.1 Revisar y actualizar las expectativas de los GI (Grupos de Interés) de acuerdo con el plan de Responsabilidad Social Corporativa (RSC) aprobado, y comunicar los resultados a las áreas responsables para la definición de planes de acción para cierre de brechas o de mejora continua, según aplique.</t>
  </si>
  <si>
    <t xml:space="preserve">SS.030.4.1 Revisar y actualizar las expectativas de los GI </t>
  </si>
  <si>
    <t>SS.030.4.3 Revisar y actualizar la matriz de asuntos materiales para Cenit de acuerdo con el plan de Responsabilidad Social Corporativa (RSC) aprobado, conforme a los lineamientos corporativos de Cenit y de casa Matriz y comunicar los resultados a las áreas responsables para la definición de planes de gestión para cierre de brechas o de mejora continua, según aplique.</t>
  </si>
  <si>
    <t>1. Informe de resultados de la consulta de expectativas GI
2. Planes de acción para cierre de brechas o de mejora continua, según aplique.
Ubicación: SharePoint VP Legal</t>
  </si>
  <si>
    <t>Se actualiza el control, limitando el alcance a las expectativas de los GI (Grupos de Interés), para lo relacionado con la materialidad se crea un control independiente en responsabilidad de la Gerencia Sostenibilidad</t>
  </si>
  <si>
    <t>Se crea como nuevo control, lo relacionado con la materialidad en responsabilidad de la Gerencia Sostenibilidad</t>
  </si>
  <si>
    <t>El control original no aplica porque la revisión de facturas está incluida en el control GF.030.8.1
Se genera en este código un nuevo control asociado al monitoreo al cumplimiento de las facturas recibidas</t>
  </si>
  <si>
    <t>Se actualiza la redacción del control toda vez que la revisión actual no implica un equipo interdisciplinario.
Para las posibles inconsistencias que se identifiquen se incluye la validación de ajustes con los anexos correspondientes</t>
  </si>
  <si>
    <t>SS.030.4.3 Revisar y actualizar la matriz de asuntos materiales para Cenit de acuerdo con los lineamientos corporativos de Cenit y de casa Matriz y comunicar los resultados a las áreas responsables para la definición de estrategias de gestión para mejora continua.</t>
  </si>
  <si>
    <t>SS.030.4.3 Revisar y actualizar la matriz de asuntos materiales para Cenit</t>
  </si>
  <si>
    <t>1. Matriz de materialidad actualizada
2. Informe integrado de gestión sostenible con la gestión realizada respecto a los asuntos materiales
Ubicación: SharePoint de la gerencia</t>
  </si>
  <si>
    <t>GF.20.4.1 Verificar el flujo de caja para la proyección de los pagos y obligaciones por medio del análisis de nivel mínimo de caja, proyecciones de pagos/obligaciones y necesidades al cierre de mes. El flujo es revisado por el Jefe de Tesorería y Aprobado por el Gerente de Operaciones Financieras.</t>
  </si>
  <si>
    <t>CN.020.3.1 Asegurar la actualización y/o creación de las tarifas en el maestro de precios del sistema SAP ERP, verificando la correspondencia entre el formato de creación y/o modificación de tarifas enviado al Datos Maestros de Cenit y lo cargado en SAP ERP mediante la transacción VK11. 
El sistema SAP ERP, una vez cargada la información por parte del área de Datos Maestros, genera un Workflow para aprobación del registro por parte del Especialista de tarifas. 
En caso de identificar diferencias se solicita el ajuste correspondiente en la publicación.</t>
  </si>
  <si>
    <t xml:space="preserve">AB.060.1.2 Verificar el cumplimiento de los estándares mínimos de calidad en las instalaciones del proveedor de gestión documental, realizando visita de inspección a las instalaciones físicas y diligenciando la lista de chequeo establecida para este fin. En caso de identificar incumplimientos se notifican al proveedor y se genera un plan de acción. </t>
  </si>
  <si>
    <t>GF.020.4 Incumplimiento en el pago de obligaciones de CENIT (proveedores, empleados y demás obligaciones) o realizar pagos con errores o inconsistencias.</t>
  </si>
  <si>
    <r>
      <t xml:space="preserve">GF.020.4 Incumplimiento en el pago de obligaciones de CENIT (proveedores, empleados y demás obligaciones) o realizar pagos con errores o inconsistencias.
</t>
    </r>
    <r>
      <rPr>
        <b/>
        <sz val="11"/>
        <rFont val="Calibri"/>
        <family val="2"/>
        <scheme val="minor"/>
      </rPr>
      <t>Causas</t>
    </r>
    <r>
      <rPr>
        <sz val="11"/>
        <rFont val="Calibri"/>
        <family val="2"/>
        <scheme val="minor"/>
      </rPr>
      <t xml:space="preserve">:
- Falta de liquidez
- Inadecuada planeación y programación de pagos
- Errores al momento de realizar el pago
- Error en el cálculo interno de la obligación
- Falta de seguimiento de las cláusulas contractuales
</t>
    </r>
    <r>
      <rPr>
        <b/>
        <sz val="11"/>
        <rFont val="Calibri"/>
        <family val="2"/>
        <scheme val="minor"/>
      </rPr>
      <t>Consecuencias</t>
    </r>
    <r>
      <rPr>
        <sz val="11"/>
        <rFont val="Calibri"/>
        <family val="2"/>
        <scheme val="minor"/>
      </rPr>
      <t>:
Pago de intereses por mora y afectación reputacional.
Incumplimiento de obligaciones contractuales derivadas del servicio a la deuda.</t>
    </r>
  </si>
  <si>
    <t>TDH.030.8.1 Verificar, previa autorización de ingreso de carrotanques a la estación, que se haya reportado la información requerida de la Guía Única de Transporte por parte del punto de enturne del cliente y validar la siguiente información:
a. Campo o planta de origen informado se encuentre registrado en COSMO - SYNTHESIS
b. Información de los clientes reportados para descargar se encuentre en la programación enviada por el área de planeación y programación.
c. Vigencia de la guía no se encuentre vencida.
En caso de identificar alguna novedad, no se autoriza la llegada del carrotanque a la estación, hasta que se reciba toda la información requerida, se registre la planta o campo por parte de planeación de operaciones y/o se soporte del vencimiento de esta y/o cambio de conductor en los casos que aplique.</t>
  </si>
  <si>
    <t>TDH.030.8.2 Verificar que los carrotanques recibidos en la portería de ingreso al descargadero en la estación cumplan con lo siguiente:
a. Información requerida de la Guía Única de Transporte suministrada por el transportador coincida con la información previamente suministrada por el operador de descargue. 
b. Nombre y cedula del conductor registrada en el documento de identificación solicitado, coincida con la información registrada en la Guía Única de Transporte y la reportada por el operador. 
c. A través de inspección física del vehículo comprobar que las placas del vehículo, placas de remolque y sellos inferiores coincidan con la Guía Única de Transporte. 
d. Que el vehículo no porte materiales que pueden perjudicar al personal que labora dentro de la estación. 
En caso de identificar alguna novedad, no se autoriza el ingreso del carrotanque a excepción de cambio de conductor o guía vencida, para el cual se debe solicitar autorización al operador del descargadero.</t>
  </si>
  <si>
    <t xml:space="preserve">TDH.030.8.3 Verificar una vez que el carrotanque ingrese a la instalación y antes de proceder a la operación de descargue lo siguiente: 
a. Información de la guía se encuentre sin alteraciones (tachaduras o enmendaduras)
b. La guía, si esta vencida o cambio del conductor, ya se haya informado al operador previamente.
c. Sellos registrados en la Guía Única de Transporte coincidan con la información de sellos instalados a través de inspección física y que los sellos y precintos se encuentren bien instalados y sin alteraciones. 
Si se presenta alguna novedad diferente al de guía vencida o cambio del conductor, no se procede con el descargue y se solicita al conductor el retiro del carrotanque. </t>
  </si>
  <si>
    <t>TDH.030.8.1 Verificar previa autorización de ingreso de carrotanques a la estación que se haya reportado la información requerida de la GUT por parte del punto de enturne</t>
  </si>
  <si>
    <t>TDH.030.8.2 Verificar los carrotanques recibidos en la portería de ingreso al descargadero</t>
  </si>
  <si>
    <t>TDH.030.8.3 Verificar una vez que el carrotanque ingrese a la instalación y antes de proceder a la operación de descargue el adecuado diligenciamiento de la GUT</t>
  </si>
  <si>
    <t>TDH.030.8.4 Verificar por parte del Jefe de la Estación donde se operen Descargadero lo siguiente:
a. Solo se reporten novedades relacionadas con la Guía (cambio de conductor o guía vencida) y estas cuentas con el formato de reporte de novedad del cliente justificando la situación. 
b. Las novedades relacionadas con calidad y cantidad se hayan reportado al cliente en el día de descargue.
c. Si se presentan novedades en calidad y cantidad revisar en conjunto con él al área de cantidad y calidad para su análisis, revisión y escalonamiento si aplica a la Gerencia Comercial de Logistica y Transporte.
d. Si se han identificado campos y/o plantas reportadas en las Guías Únicas de Transporte sin registro previo en COSMO-Synthesis, solicitar las gestiones al área de cantidad y calidad para evitar este tipo de situaciones.</t>
  </si>
  <si>
    <t xml:space="preserve">a) Guía Única de Transporte con Sticker y/o evidencia de las validaciones realizadas por seguridad
b) Registro en la herramienta de información utilizado por la compañía de la totalidad de la información de la Guía Única de Transporte que va a llegar a la estación. 
c) Registro de ingreso del carrotanque y de la información del conductor 
(Se recomienda a través de tecnología con código de barras y/o registro fotográfico de guardar la identidad de los conductores). </t>
  </si>
  <si>
    <t>a) Registro de los carrotanques a recibir en la Herramienta de información con la totalidad de la información de la Guía Única de Transporte.
b) Registro en la herramienta de las validaciones realizadas (Guías, Sellos y Precintos):
c) Registro de novedades en los casos que aplique incluyendo los registros de los carros devueltos para casos diferentes a Guías Vencidas y cambio de conductor.</t>
  </si>
  <si>
    <t>a) Reporte de novedades registradas en el Sistema de información utilizado por la compañía asociadas a calidad y cantidad.
b) Análisis de causas de las novedades identificadas en el reporte.
c) Evidencia de las gestiones adelantadas por las áreas correspondientes (si aplica)</t>
  </si>
  <si>
    <t>Gerencia de Seguridad Física y Continuidad del Negocio</t>
  </si>
  <si>
    <t>Jefatura de Emergencias Operacionales</t>
  </si>
  <si>
    <t>GA.050.1 Pérdida de disponibilidad e integridad de los activos industriales</t>
  </si>
  <si>
    <t>Riesgo Materializado</t>
  </si>
  <si>
    <r>
      <t xml:space="preserve">GA.050.1 Pérdida de confiabilidad e integridad de los activos industriales que afecte la capacidad efectiva establecida.
</t>
    </r>
    <r>
      <rPr>
        <b/>
        <sz val="11"/>
        <rFont val="Calibri"/>
        <family val="2"/>
        <scheme val="minor"/>
      </rPr>
      <t>Causas</t>
    </r>
    <r>
      <rPr>
        <sz val="11"/>
        <rFont val="Calibri"/>
        <family val="2"/>
        <scheme val="minor"/>
      </rPr>
      <t xml:space="preserve">:
- Falla en activos de estaciones
- Falla en activos de líneas
- Inoportunidad en el desarrollo y ejecución de los mantenimientos
- Fallas o errores en trabajos de mantenimiento
</t>
    </r>
    <r>
      <rPr>
        <b/>
        <sz val="11"/>
        <rFont val="Calibri"/>
        <family val="2"/>
        <scheme val="minor"/>
      </rPr>
      <t>Consecuencias</t>
    </r>
    <r>
      <rPr>
        <sz val="11"/>
        <rFont val="Calibri"/>
        <family val="2"/>
        <scheme val="minor"/>
      </rPr>
      <t>: Sobrecostos, afectación ambiental, perdidas económicas por derrames y pérdida de la continuidad de la operación.</t>
    </r>
  </si>
  <si>
    <t>GF.030.25.1 Revisar y aprobar los medios magnéticos</t>
  </si>
  <si>
    <t>GF.030.25.1 Asegurar la información presentada en los medios magnéticos, por medio de la revisión aleatoria de la información que aplique según las resoluciones expedidas por la DIAN u Organismo de Control tomando como fuente la información contable y la información entregada por el Outsourcing Tributario de conformidad con el calendario definido dando cumplimiento a los vencimientos establecidos por las diferentes entidades.
En caso de ajustes o modificaciones a la información a reportar, el Jefe / Especialista / Profesional del área Tributaria envía correo electrónico con la solicitud de cambio, ajuste o explicación.
Nota: Los medios magnéticos son aprobados por medio de correo electrónico enviado por el Jefe Tributario al Outsourcing quién elabora la información exógena a reportar.
Para el caso de requerimientos ordinarios, especiales y de emplazamientos solicitados por los entes de control el Jefe / Especialista / Profesional del área Tributaria revisa la respuesta proyectada por el outsourcing verificando la concordancia de la respuesta contra los documentos soportes y la oportunidad de la misma. En caso de ser necesario gestiona la documentación soporte de la solicitud a las áreas involucradas. Si como resultado de la revisión se identifica la necesidad de realizar ajustes, envía correo electrónico al Outsourcing para su modificación.</t>
  </si>
  <si>
    <t>V02-30ABR25</t>
  </si>
  <si>
    <t>V03-31MAY25</t>
  </si>
  <si>
    <t>V04-30JUN25</t>
  </si>
  <si>
    <t>V05-31JUL25</t>
  </si>
  <si>
    <t>V06-31AGO25</t>
  </si>
  <si>
    <t>V07 -30SEP25</t>
  </si>
  <si>
    <t>V08 -31OCT25</t>
  </si>
  <si>
    <t>V09 -30NOV25</t>
  </si>
  <si>
    <t>Dado el evento materializado para el riesgo RE03 eventos de HSE y Seguridad de Procesos. Se actualiza el riesgo de proceso:
- Se incluye la causa: Fallas o errores en trabajos de mantenimiento
- Probabilidad: Muy Probable - Histórico: Ha ocurrido una vez en el ultimo año en la compañía.
- Impacto: Moderado - Impacto Ambiental - Afectación ambiental  cuyas acciones de remediación tienen duración entre 31 y 90 días
Evento en GERICO N-2025-7</t>
  </si>
  <si>
    <t>GF.030.25 Inoportunidad y/o presentación de información tributaria a entes de control</t>
  </si>
  <si>
    <r>
      <t xml:space="preserve">GF.030.25 Inoportunidad y/o presentación de información tributaria a entes de control incumpliendo la normatividad vigente
</t>
    </r>
    <r>
      <rPr>
        <b/>
        <sz val="11"/>
        <rFont val="Calibri"/>
        <family val="2"/>
        <scheme val="minor"/>
      </rPr>
      <t>Causas</t>
    </r>
    <r>
      <rPr>
        <sz val="11"/>
        <rFont val="Calibri"/>
        <family val="2"/>
        <scheme val="minor"/>
      </rPr>
      <t xml:space="preserve">:
* Errores en aplicación de la normatividad asociada al reporte de información exógena 
* Errores en aplicación de la normatividad asociada al reporte de información tributaria 
* Desconocimiento de los cambios normativos
* Errores en la planeación de los plazos establecidos para la presentación de información exógena o respuesta a requerimientos tributarios
</t>
    </r>
    <r>
      <rPr>
        <b/>
        <sz val="11"/>
        <rFont val="Calibri"/>
        <family val="2"/>
        <scheme val="minor"/>
      </rPr>
      <t>Consecuencias</t>
    </r>
    <r>
      <rPr>
        <sz val="11"/>
        <rFont val="Calibri"/>
        <family val="2"/>
        <scheme val="minor"/>
      </rPr>
      <t>:
* Sanciones para la Compañía por incumplimientos normativos
* Pérdidas económicas por multas o sanciones</t>
    </r>
  </si>
  <si>
    <t xml:space="preserve">1. Registro de TDH-FR-128 Tablero de indicadores de desempeño energético y control operacional. Incluye el acumulado del año en curso
2. Presentación de resultados con los compromisos en los casos que aplique.
3. Correo electrónico con lo revisado en la sesión
Ubicación: se carga en RUCE semestralmente
</t>
  </si>
  <si>
    <t>1. Registro de TDH-FR-132 Seguimiento de variables de control y factores estáticos.
2. Presentaciones de la socialización y/o actas de reuniones.
3. Correos electrónicos o instrucciones operacionales donde se oficializan los ajustes en los casos que aplique.
Ubicación: se carga en RUCE anualmente</t>
  </si>
  <si>
    <t>Se actualiza la evidencia para precisar que aunque el control es mensual, el formato lleva el acumulado de los revisado en el mes y no un archivo mensual.
1. Registro de TDH-FR-128 Tablero de indicadores de desempeño energético y control operacional. Incluye el acumulado del año en curso</t>
  </si>
  <si>
    <t>NN.010.1.1 Asegurar y retar las entradas al caso de negocio desde la Gerencia de Estrategia y Nuevos Negocios en conjunto con las áreas que según su especialidad realizan o reciben de terceros, en el proceso de debida diligencia realizado durante la etapa de Análisis de las diferentes oportunidades inorgánicas. Las oportunidades orgánicas tendrán la validación y reto en las instancias previstas para ello en el proceso de maduración de proyectos de la compañía. La debida diligencia incluirá, sin limitarse a ello, a la revisión de Cumplimiento, legal, financiero, tributario, técnico, operacional, comercial, etc.</t>
  </si>
  <si>
    <t>Documentación soporte de las debidas diligencias aseguradas y retadas.
Ubicación: SharePoint del proyecto</t>
  </si>
  <si>
    <t xml:space="preserve">NN.010.2.2 Verificar que en el documento comercial se incluyan los términos de acuerdo con el negocio aprobado en la instancia correspondiente para las oportunidades inorgánicas. </t>
  </si>
  <si>
    <t xml:space="preserve">Memorando para la firma de documentos confirmando que cumplen con lo requerido.
Ubicación: SharePoint del proyecto
</t>
  </si>
  <si>
    <t>PDN.010.1.1 Revisar la inclusión de todas las variables en la definición de la estrategia verificando el cumplimiento de la estrategia previamente definida y la inclusión de las variables internas y externas de competitividad, mercado, legal/regulatorio micro y macroeconómicas y de entorno, en caso de requerir un ajuste en la definición se actualiza la estrategia.</t>
  </si>
  <si>
    <t>PDN.030.4.2 Desarrollar y aprobar las actividades de divulgación de la estrategia corporativa aprobada, definiendo para ello un cronograma y canales de comunicación acordes con los niveles impactados internos y externos.</t>
  </si>
  <si>
    <t>PDN.010.1.1 Revisar que se incluyeron todas las variables y el análisis tanto de factores internos como externos en el proceso de definición, formulación o ajustes de la estrategia corporativa.
En caso de requerir un ajuste se llevarán acabo las actividades requeridas en el proceso de actualización de la estrategia.</t>
  </si>
  <si>
    <t>PDN.010.1.1 Revisar que se incluyeron todas las variables y el análisis para la estrategia corporativa</t>
  </si>
  <si>
    <t>1. Documentación soporte y el análisis que conlleva a la formulación del marco estratégico, los objetivos y las líneas estratégicas de mediano y largo plazo. 
2. Presentación a junta directiva con la aprobación respectiva
Ubicación: SharePoint de la gerencia</t>
  </si>
  <si>
    <t>Se actualiza la redacción del control para precisar en análisis pero se quita lo relacionado con las variables internas y externas de competitividad, mercado, legal/regulatorio micro y macroeconómicas y de entorno, toda vez que las variables revisadas cambian según el cambios que se realice a la estrategia. 
Se actualiza la evidencia para precisar los soportes del análisis e incluir la aprobación de la estrategia</t>
  </si>
  <si>
    <t>GF.030.20.1 Conciliar los saldos reportados por Cenit con las entidades del Grupo Ecopetrol con las cuales presenten operaciones reciprocas en el aplicativo Hyperion, con el objetivo de identificar el origen de las diferencias para que sean ajustadas o justificadas según información suministrada por las Compañías.
Para períodos intermedios, cuando la información de alguna de las compañías no este cargada en Hyperion, se realizará el envío de la conciliación con la información reportada por Cenit con un plazo máximo de 5 días hábiles para obtener las respuestas de la contraparte. Si no se recibe respuesta se da por entendido que la contraparte acepta los saldos enviados. Para el cierre de estados financieros es necesario obtener la respuesta de las contrapartes.</t>
  </si>
  <si>
    <t>GF.030.20.1 Revisión de la conciliación de los saldos reportados por Cenit con las entidades del Grupo Ecopetrol con las cuales presenten operaciones reciprocas en el aplicativo Hyperion, con el objetivo de identificar el origen de las diferencias para que sean ajustadas o justificadas según información suministrada por las Compañías.
Para períodos intermedios, cuando la información de alguna de las compañías no este cargada en Hyperion, se realiza seguimiento a las respuestas dadas por las contrapartes correspondientes. Si no se recibe respuesta se da por entendido que la contraparte acepta los saldos enviados. 
Para el cierre de estados financieros de Cenit es necesario obtener la respuesta de las contrapartes.</t>
  </si>
  <si>
    <t xml:space="preserve">GF.030.6.2 Revisar y aprobar las variaciones de la depreciación y amortización (DD&amp;A), incluyendo la depreciación de deterioro de activos, de acuerdo con el soporte de variaciones enviado por el outsourcing contable de activos fijos al Profesional Operaciones Financieras el cual es tomado del sistema SAP. Todas las variaciones son indagadas, justificadas y de ser requerido se realizan los ajustes correspondientes.
</t>
  </si>
  <si>
    <t>GF.030.6.2 Revisar y aprobar las variaciones de la depreciación y amortización (DD&amp;A)</t>
  </si>
  <si>
    <t xml:space="preserve">GF.30.6.5 Revisar y aprobar el cálculo de la depreciación del deterioro de los activos, según información suministrada de UGES (Unidades Generadoras de Efectivo) por el área de portafolio y la información registrada en plantilla de Excel de activos marcados por deterioro, validando que los cálculos realizados tuvieron en cuenta la depreciación del activo generada del sistema SAP y los porcentajes de deterioro correspondiente del activo a depreciar. </t>
  </si>
  <si>
    <t>GF.030.4.2 Realizar el registro contable de la baja verificando que la información incluida en el formato APR (Autorización para Retiro de Activos) coincida con lo registrado en SAP ERP</t>
  </si>
  <si>
    <t>1. Correo electrónico por parte del Jefe de Contabilidad con las pantallas que soportan el registro contable al Gerente de Operaciones Financieras
2. Correo electrónico por parte del Gerente de Operaciones Financieras con la aprobación del registro contable del deterioro.
Ubicación: RUCE</t>
  </si>
  <si>
    <t>1. Correo electrónico por parte del Jefe de Contabilidad con las pantallas que soportan el registro contable al Gerente de Operaciones Financieras
2. Correo electrónico por parte del Gerente de Operaciones Financieras con la aprobación del registro contable del abandono.
Ubicación : Registro en SAP
Ubicación: RUCE</t>
  </si>
  <si>
    <t>GF.030.7.6 Realizar la conciliación entre el cuadro control de radicación de facturas electrónicas y físicas vs. las facturas cargadas en el sistema SAP en la transacción COCKPIT para su respectiva causación, para las facturas que no se encuentre en esta transacción se envía solicitud al área responsable para que efectúe la causación.</t>
  </si>
  <si>
    <t xml:space="preserve">GF.030.17.3 La creación de un dato maestro de proveedores solo puede ser realizado si la solicitud cumple con todos los requisitos. 
El analista de data maestra verifica que cada documento cumpla con los requisitos establecidos en el formado "Registro Proveedor".
El supervisor de Data Maestra valida y revisa la adecuada creación del tercero y suministra los soportes a la jefatura de Contabilidad para la activación en SAP ERP. </t>
  </si>
  <si>
    <t xml:space="preserve">GF.030.7.2 Revisar el registro manual y asegurar que el formato de pago manual esté correctamente diligenciando, que incluya todos los documentos soporte necesarios y que cuente con la aprobación correspondiente mediante la firma del responsable.
En señal de revisión el Supervisor del Outsourcing de Cuentas por Pagar deja un comentario en el sistema SAP ERP con visto bueno. En caso de encontrar inconsistencias, se anula el documento en el sistema SAP ERP. 
</t>
  </si>
  <si>
    <t>Correo electrónico del Análisis de variaciones de la depreciación incluyendo los valores de depreciación por deterioro de los activos con el visto bueno por parte del Coordinador Contable.
IPE: Pantallazos SAP con los saldos de las cuentas y soporte de variaciones.
Ubicación: RUCE</t>
  </si>
  <si>
    <t>Se actualiza el control para precisar la revisión que se realiza sobre lo conciliado, ya que la conciliación la realiza el Outsourcing, pero la actividad de control es la revisión de este resultado</t>
  </si>
  <si>
    <t xml:space="preserve">GF.030.6.2 </t>
  </si>
  <si>
    <t>Se actualiza el control para precisar la revisión que se realiza sobre las variaciones, ya que las variaciones las identifica y/o analiza el Outsourcing, pero la actividad de control es la revisión de este resultado</t>
  </si>
  <si>
    <t>GESF.03.3 Verificar que el programa de Inversión Socioambiental incorpore los criterios de priorización de Gestión de oportunidades, la Contribución al desarrollo territorial (análisis de necesidades del territorio), y el apalancamiento de recursos (eventual articulación con iniciativas adelantadas por el Gobierno Nacional, y/o las iniciativas conjuntas con el GEE en territorios compartidos).
En caso de que la iniciativa no tenga todos los criterios evaluados, se documentarán los pendientes en la inscripción de las iniciativas al Banco completando la evaluación en la etapa de estructuración.
El programa es aprobado en sesión RAR de la vicepresidencia HSE y Sostenibilidad.</t>
  </si>
  <si>
    <t>ELC.AC.13.2 Revisar y aprobar a través de la información presentada en el Junta Directiva y realizar su seguimiento al cumplimiento del plan financiero.</t>
  </si>
  <si>
    <t>NN.010.1.1 Asegurar y retar las entradas al caso de negocio</t>
  </si>
  <si>
    <t>AC.040.2.1 Evaluar el alcance de nuevas necesidades, para los proyectos y/o obras de mantenimiento, que puedan requerir tramites y obtenciones de permiso ambiental por autoridad y/o aplicaciones de medidas de manejo ambiental. Con base en esto se define la estrategia de viabilidad ambiental, para el tramite y obtención de los permisos requeridos por las autoridades competentes. 
En caso de no contar con la viabilidad ambiental y permisos requeridos no puede iniciarse la ejecución de las obras.</t>
  </si>
  <si>
    <t xml:space="preserve">AC.040.2.2 Revisar antes de realizar el mantenimiento y/o proyecto que requiera de permiso ambiental de acuerdo con el archivo de tramites ambientales a gestionar, que se cuente con el acto administrativo o resolución por parte de la autoridad correspondiente. En caso de contar o no contar con los permisos requeridos o pronunciamiento se informa a las áreas para su gestión y seguimiento.
</t>
  </si>
  <si>
    <r>
      <t xml:space="preserve">BE.01 Negocios de bajas emisiones que no generen el valor esperado frente a la transición energética, que las nuevas líneas de negocio no cumplan con las expectativas de valor y rentabilidad
</t>
    </r>
    <r>
      <rPr>
        <b/>
        <sz val="11"/>
        <color theme="1"/>
        <rFont val="Calibri"/>
        <family val="2"/>
        <scheme val="minor"/>
      </rPr>
      <t>Causas</t>
    </r>
    <r>
      <rPr>
        <sz val="11"/>
        <color theme="1"/>
        <rFont val="Calibri"/>
        <family val="2"/>
        <scheme val="minor"/>
      </rPr>
      <t xml:space="preserve">:
- Falta de adaptación de los procesos comerciales y de abastecimiento a las necesidades de los modelos de negocios de bajas emisiones.
- Cambio en los tomadores de decisiones interna en el desarrollo de los nuevos negocios en proceso o en desarrollo.
- Cambios de las condiciones de mercado de los supuestos utilizados en el desarrollo del negocio.
- Incumplimiento por parte de aliados o proveedores en la ejecución de los nuevos negocios.
- Falta de disponibilidad de recursos (económicos, humano, entre otros) incremental para el desarrollo de proyectos.
- Falta de conocimiento y experticia para el seguimiento y control de los proyectos o nuevos negocios de bajas emisiones en ejecución. 
- Cambios regulatorios y/o regulación en formalizacion con debilidades de interpretación. Regulación en contrucción a nivel país.
- Modelos de maduración no alineados con los requerimientos de nuevos de negocios de energias para la transición.
</t>
    </r>
    <r>
      <rPr>
        <b/>
        <sz val="11"/>
        <color theme="1"/>
        <rFont val="Calibri"/>
        <family val="2"/>
        <scheme val="minor"/>
      </rPr>
      <t>Consecuencias</t>
    </r>
    <r>
      <rPr>
        <sz val="11"/>
        <color theme="1"/>
        <rFont val="Calibri"/>
        <family val="2"/>
        <scheme val="minor"/>
      </rPr>
      <t>:
- Reducción de ingresos y/o incremento en costos (costos asociados con la implementación y operación de estas nuevas líneas de negocio pueden ser mayores de lo previsto, afectando negativamente la rentabilidad)
- Reducción de valor a largo plazo para los accionistas
- Inadecuada respuesta ante desafíos asociados a cambio climático, agua y biodiversidad</t>
    </r>
  </si>
  <si>
    <t>Utilidad Neta 2024</t>
  </si>
  <si>
    <t>Catastrófico - Impacto Económico - Costo de oportunidad o pérdida superior al 10% de la UN (556MM año 2024)</t>
  </si>
  <si>
    <t>Extremo - Impacto Económico - Costo de oportunidad o pérdida entre 3% y 10 % de la UN (entre $166MM y menor a 556MM año 2024).</t>
  </si>
  <si>
    <t>Mayor - Impacto Económico - Costo de oportunidad o pérdida entre 1 y 3% de la UN (entre $55MM y menor a 166MM año 2024).</t>
  </si>
  <si>
    <t>Moderado - Impacto Económico - Costo de oportunidad o pérdida entre 0,5%  y 1 % de la UN (entre $28MM y menor a 55MM año 2024).</t>
  </si>
  <si>
    <t>Menor - Impacto Económico - Costo de oportunidad o pérdida menor al 0,1 y 0,5% de la UN (entre $5MM y menor a 23MM año 2024)</t>
  </si>
  <si>
    <t>Leve - Impacto Económico - Costo de oportunidad o pérdida menor al 0,1 de la UN ( $5MM año 2024)</t>
  </si>
  <si>
    <t xml:space="preserve">GO.020.1 Vinculación de personal sin el cumplimiento de los requisitos establecidos en el procedimiento para el cargo
Causas:
- Deficiencias u omisiones en los criterios de evaluación del proceso de selección (competencias, experiencia y formación)
- Tráfico de influencias, Complicidad de funcionarios o proveedores para favorecer a un candidato en beneficio propio o de terceros
- Inconsistencias en la documentación de contratación
- Condiciones de compensación por fuera de las ofrecidas en el mercado/sector
Consecuencias:
- Bajo desempeño del personal e incumplimiento de los objetivos de las áreas
- Sobrecostos por reproceso e impacto en los tiempos de selección
</t>
  </si>
  <si>
    <t>HSE.030.4.1 Verificar el cumplimiento del estándar de viabilidad de actividades en sus diferentes etapas (planeación, ejecución y cierre) a través de la herramienta ADAN y listas de verificación. Si se identifican controles no implementados se analizan las brechas y se establecen los planes de acción para asegurar el cumplimiento de los controles.</t>
  </si>
  <si>
    <t>HSE.030.1.3 Realizar seguimiento al cumplimiento del plan de gestión de riesgos en HSE establecido anualmente y en el que se incluyen las actividades y programas a desarrollar, por ejemplo:
- Programas de prevención.
- Capacitación y formación en competencias en HSE.
- Inspecciones para identificación de desviaciones o alarmas.
- Gestión del elemento compromiso con la vida (activos de conocimiento y cumplimiento a normatividad legal vigente)
- Promoción de cultura HSE.
Esta revisión se realiza a través de reuniones de seguimiento de la Gerencia con cada uno de los líderes de las actividades e indicadores de cumplimiento (avance). En caso de evidenciarse desviaciones frente al plan se definen acciones para su tratamiento.</t>
  </si>
  <si>
    <t>TI.020.2.1 Verificar, cada vez que se requiere la implementación de un cambio, las siguientes actividades: 
1. Análisis y aprobación de la solicitud del cambio (inicial) por parte del área responsable del módulo o funcionalidad.
2. Pruebas realizadas: Donde el usuario encargado de realizar las pruebas debe dar su aprobación (si aplica, según excepciones del procedimiento de gestión de cambios).
3. Aprobación del paso a producción: La autorización del paso a producción es dada por el líder funcional.
Si no cuenta con alguno de los requisitos, el gestor de cambios no remite el cambio al administrador de la plataforma y lo devuelve al implementador para los ajustes requeridos.
Nota: cuando el cambio corresponda a una actualización/upgrade, se deba evaluar el impacto en la configuración de accesos y seguridad, de tener impacto debe verificarse que las configuraciones cumplan con los establecido en la guía de seguridad.</t>
  </si>
  <si>
    <t xml:space="preserve">TI.040.2.1 Gestionar, cada vez que se identifica un evento potencial de seguridad, sea reportado por un usuario y/o detectado en el monitoreo automático a la infraestructura de Digital, en la mesa de servicio de acuerdo con lo establecido en el procedimiento para la Gestión de Incidentes de Seguridad de la Información. Las actividades realizadas se registran en la herramienta de gestión de mesa de ayuda incluyendo el formato de Incidentes de Seguridad de la Información.
Nota: Incluye incidentes relacionados con datos personales. </t>
  </si>
  <si>
    <t>Se incluye nuevo control para asegurar los saldos de deuda en los estados financieros (nuevas causas del riesgo)</t>
  </si>
  <si>
    <t>Se genera nuevo control para monitorear las actividades de control tercerizadas, en este caso pagos manuales</t>
  </si>
  <si>
    <r>
      <t xml:space="preserve">TDH.030.8 Transportar crudos o refinados de clientes de origen ilícito (contrabando, hurtado o de países vinculados en listas restrictiva)
</t>
    </r>
    <r>
      <rPr>
        <b/>
        <sz val="11"/>
        <color theme="1"/>
        <rFont val="Calibri"/>
        <family val="2"/>
        <scheme val="minor"/>
      </rPr>
      <t>Causas</t>
    </r>
    <r>
      <rPr>
        <sz val="11"/>
        <color theme="1"/>
        <rFont val="Calibri"/>
        <family val="2"/>
        <scheme val="minor"/>
      </rPr>
      <t xml:space="preserve">: 
- Información inexacto, falsa o engañosa del origen y procedencia del crudo o refinado a ser transportados por parte de terceros.
- Recibir crudos o refinados en nuestros sistemas, incumpliendo las políticas y procedimientos establecidos.
- Desconocimiento y/o falta de diligencia en el conocimiento del cliente
- Desconocimiento de los países listados en listas restrictivas por parte de la operación. 
- Falta de gestión y toma de acciones sobre las novedades o alertas identificadas en el recibo de crudo de clientes.
</t>
    </r>
    <r>
      <rPr>
        <b/>
        <sz val="11"/>
        <color theme="1"/>
        <rFont val="Calibri"/>
        <family val="2"/>
        <scheme val="minor"/>
      </rPr>
      <t>Consecuencias</t>
    </r>
    <r>
      <rPr>
        <sz val="11"/>
        <color theme="1"/>
        <rFont val="Calibri"/>
        <family val="2"/>
        <scheme val="minor"/>
      </rPr>
      <t>: 
Pérdida reputacional por contagio de practicas indebidas por parte de los clientes.
Materialización de daños antijurídicos</t>
    </r>
  </si>
  <si>
    <r>
      <t xml:space="preserve">GF.020.4 Incumplimiento en el pago de obligaciones de CENIT (proveedores, empleados y demás obligaciones) o realizar pagos con errores o inconsistencias.
</t>
    </r>
    <r>
      <rPr>
        <b/>
        <sz val="11"/>
        <rFont val="Calibri"/>
        <family val="2"/>
        <scheme val="minor"/>
      </rPr>
      <t>Causas</t>
    </r>
    <r>
      <rPr>
        <sz val="11"/>
        <rFont val="Calibri"/>
        <family val="2"/>
        <scheme val="minor"/>
      </rPr>
      <t xml:space="preserve">:
- Falta de liquidez
- Inadecuada planeación y programación de pagos
- Errores al momento de realizar el pago
- Error en el cálculo interno de la obligación
- Falta de seguimiento de las cláusulas contractuales
- Pago de Dividendos
</t>
    </r>
    <r>
      <rPr>
        <b/>
        <sz val="11"/>
        <rFont val="Calibri"/>
        <family val="2"/>
        <scheme val="minor"/>
      </rPr>
      <t>Consecuencias</t>
    </r>
    <r>
      <rPr>
        <sz val="11"/>
        <rFont val="Calibri"/>
        <family val="2"/>
        <scheme val="minor"/>
      </rPr>
      <t>:
Pago de intereses por mora y afectación reputacional.
Incumplimiento de obligaciones contractuales derivadas del servicio a la deuda.</t>
    </r>
  </si>
  <si>
    <t>Memorando de Análisis Cuantitativo de Deterioro, el cual contiene las premisas IFRS que se evaluaron en la construcción del modelo matemático, resultados del análisis y firmado por los integrantes de la revisión.
Elaborado por el Experto de Finanzas y Desempeño Empresarial, firma de revisión como mínimo por el Jefe/a de Portafolio, Gerente/a de Operaciones Financieras, Gerente/a de Planeación Financiera y el Vicepresidente/a de Finanzas Estrategia y Nuevos Negocios.
Ubicación: RUCE</t>
  </si>
  <si>
    <t>Memorando respuesta Check List del análisis cualitativo diligenciado por el Experto Finanzas y Desempeño Empresarial, firma de revisión como mínimo por el Jefe/a de Portafolio, Gerente/a de Operaciones Financieras, Gerente/a de Planeación Financiera y el Vicepresidente/a de Finanzas Estrategia y Nuevos Negocios.
Ubicación: RUCE</t>
  </si>
  <si>
    <t>Reporte de costos y gastos por sistema, revisado por la Jefatura de Análisis financiero y Presupuesto.
Ubicación: RUCE</t>
  </si>
  <si>
    <t>Se optimiza la evidencia del control toda vez que el memorando ya incluye el resultado de la revisión y las firmas, lo cual hace que el acta no se requiere y no genera valor adicional a al videncia.
Se quita:
1. Acta de revisión con los resultados del análisis cuantitativo de deterioro elaborado por el Experto de Finanzas y Desempeño Empresarial, firmada como mínimo por el Jefe de Portafolio, el Gerente de Operaciones Financieras y el Vicepresidente de Finanzas Estrategia y Nuevos Negocios.
Adicional se quita la evidencia 3 ya que el memorando del análisis cualitativo firmado ya esta en otro control y no hace parte de este que cuantitativo</t>
  </si>
  <si>
    <t>GF.030.10.1 Revisar la tarifa actualizada por sistema que debe ser utilizada para el cálculo del importe recuperable, teniendo en cuenta descuentos o condiciones comerciales, de acuerdo con la información diligenciada, verificada y aprobada para envío por la Líder Senior Remuneración y Tarifas.
Esta información debe estar diligenciada en la plantilla estandarizada de tarifas suministrada anteriormente por la Jefatura de Portafolio de Cenit.</t>
  </si>
  <si>
    <t xml:space="preserve">Informe de Seguimiento a la Operación del Jefe de Turno
correos al operador y/o a Líderes hidráulicos y energéticos, en caso de presentar alguna novedad.
Registro de la Novedad en el aplicativo MACROM.
</t>
  </si>
  <si>
    <t>Informe de Seguimiento a la Operación del Jefe de Turno
correos al operador los ajustes operativos y/o a Líderes hidráulicos y energéticos, en caso de presentar alguna novedad.
Ubicación: RUCE</t>
  </si>
  <si>
    <t>Correo electrónico por parte del Líder Senior Remuneración y Tarifas al Jefe de Portafolio, con la plantilla estandarizada de tarifas debidamente diligenciadas y conciliadas.
Ubicación: RUCE</t>
  </si>
  <si>
    <t>GF.030.18.3 Verificar la información sobre el estado y cuantía de las obligaciones relacionadas con inversión socioambiental y que den lugar a la constitución de provisiones.</t>
  </si>
  <si>
    <t>Se actualiza el control para precisar las verificaciones de conflicto de interés que deben realizarse en la preselección. Esto de acuerdo con lo revisado en el análisis de causa raíz de un evento materializado N-2025-12.
Se actualiza la valoración de probabilidad, para a: C - Posible</t>
  </si>
  <si>
    <t>GF.020.3.1 Revisar el cumplimiento de los lineamientos para la aceptación de "contrapartes".</t>
  </si>
  <si>
    <t>GF.020.3.1 Revisar que cada vez que se va a iniciar una relación comercial o de negocios con entidades financieras, estas cumplan con los lineamientos para la aceptación de "contrapartes" según el Manual de Cumplimiento de Cenit.</t>
  </si>
  <si>
    <t xml:space="preserve">GF.020.2.2 Realización de arqueos de caja menor.
</t>
  </si>
  <si>
    <t>GF.020.2.3 Restringir la realización de pagos manuales sin autorización</t>
  </si>
  <si>
    <t>GF.020.2.3 Verificar que todos los pagos manuales realizados son previamente causados en SAP, liberados para pago y son aprobados por los firmantes autorizados.</t>
  </si>
  <si>
    <t>GF.020.2.7 Revisar las propuestas de pago que tuvieron rechazo monetario o no monetario</t>
  </si>
  <si>
    <t>GF.020.2.7 Revisar después de la ejecución de las propuestas de pago, a través de los portales bancarios los rechazos de tipo monetario o no monetario, identificar la causa y solicitar la descompensación de la propuesta de pago a fin de generar de nuevo el pago una vez corregido.</t>
  </si>
  <si>
    <t>GF.011.1.5 Conciliación de la amortización de las pólizas</t>
  </si>
  <si>
    <t>GF.011.1.5 Revisar el reporte de conciliación de la amortización de las pólizas, para la adecuada valuación y consistencia de las pólizas del programa corporativo de seguros en los Estados Financieros.</t>
  </si>
  <si>
    <t>AB.050.2.1 Verificar la información para el cumplimiento de los criterios mínimos de la Compañía que permitan determinan la idoneidad, de los oferentes o aliados de servicios. Dichos criterios son:
i) conocimiento de contraparte (Incluye verificación de listas restrictivas u otras fuentes de información, conflicto de interés)
ii) técnico
iii) financiero
iv) HSE; asegurando la trazabilidad y evidencia de la debida diligencia, para los aliados la gestión se ejecutará solo en caso de requerirse y los criterios que apliquen
En caso de encontrar coincidencias en las listas restrictivas, conflicto de interés debe notificarse al área de Cumplimiento para el análisis del caso.</t>
  </si>
  <si>
    <t xml:space="preserve">1. Reporte de verificación de listas restrictivas.
2. Formato de Reporte de conflicto de interés si aplica
3. Soporte para efecto de verificar el cumplimiento de los criterios de preselección
La trazabilidad de la debida diligencia debe custodiarse en la herramienta colaborativa definida para el efecto.
</t>
  </si>
  <si>
    <t>TDH.030.1.4 Revisar que los costos de consumo de GAS Natural estén adecuadamente registrados</t>
  </si>
  <si>
    <t>BE.01.01</t>
  </si>
  <si>
    <t xml:space="preserve">Se actualiza el control para incluir dentro del alcance las estrategias configuradas en ARIBA Buying </t>
  </si>
  <si>
    <t>AB.020.1.3 Revisar que la estrategia de liberación para Solped, contratos, acuerdos y convenios parametrizada en SAP ERP Y ARIBA Buying, este de acuerdo con los niveles de autorización vigentes para las sociedades Cenit y Mandato Ecopetrol, validando que los montos y responsables correspondan a los definidos en el Manual de Delegación MAD de cada Sociedad. En caso de identificar diferencias se realiza la solicitud de ajustes a la configuración de la estrategia en el sistema que corresponda.</t>
  </si>
  <si>
    <t>- Documento soporte revisión que incluye los reportes IPE utilizados para revisión (IPE SAP ERP e IPE ARIBA)
- MAD vigente utilizado al momento de la revisión
- Correos de solicitud de ajuste (cuando aplique)
- Comunicación confirmando la información del MAD vigente y los funcionarios autorizados y funcionarios solicitantes (Aplica solo para para el mandato Ecopetrol)                                                                                                                               
Ubicación: SharePoint (Mecanismos de Elección)</t>
  </si>
  <si>
    <t xml:space="preserve">1. Reporte consolidado de facturas rechazadas en el periodo
2. Correo electrónico o comunicación de rechazo de la factura para que sea corregida por el proveedor
Ubicación: RUCE
</t>
  </si>
  <si>
    <t>Registro en el formato de 'Registro Instalación y Retiro de sellos y precintos', cuando aplique.
Correo al buzón gestiónguiasysellos@cenit-transporte.com de la dirección de operaciones, cuando aplique.</t>
  </si>
  <si>
    <t xml:space="preserve">Se actualiza la evidencia del control para precisar que el correo al buzón gestiónguiasysellos@cenit-transporte.com de la dirección de operaciones, es solo cuando aplique en caso de identificar sellos que no correspondan </t>
  </si>
  <si>
    <t xml:space="preserve">El control no es de alcance SOX toda vez que el control mitiga riesgos antisoborno y cumplimiento de la legalidad de la factura pero no valores.
Por otra parte la revisión del factura es una actividad relevante del proceso realizada </t>
  </si>
  <si>
    <t>Se actualiza el control para que la verificación sea para el total de las facturas y respecto a la DIAN como fuente oficial 
Posteriormente se elimina el control toda vez que el control eventual ya incluye la gestión o notificación al proveedor de la factura rechazada. (no tuvo ejecuciones)</t>
  </si>
  <si>
    <t>GF.030.8.1 Verificar la gestión de las facturas rechazadas</t>
  </si>
  <si>
    <r>
      <t xml:space="preserve">GESF.03 Afectación a la continuidad de operaciones o proyectos, por conflictividad socioambiental territorial. (Paros, bloqueos y eventos de entorno).
Se correlaciona con el Riesgo de la Estrategia de SosTECnibilidad "ES.03 Resistencias al desarrollo de la operación y a la realización de proyectos de continuidad, crecimiento y transformación" y el riesgo empresarial de Conflictividad Socioambiental en la zonas donde operamos.
</t>
    </r>
    <r>
      <rPr>
        <b/>
        <sz val="11"/>
        <rFont val="Calibri"/>
        <family val="2"/>
        <scheme val="minor"/>
      </rPr>
      <t>Causas</t>
    </r>
    <r>
      <rPr>
        <sz val="11"/>
        <rFont val="Calibri"/>
        <family val="2"/>
        <scheme val="minor"/>
      </rPr>
      <t xml:space="preserve">:
(i) Presuntos incumplimientos de los lineamientos Corporativos de CENIT por parte de aliados (Contratación de mano de obra Local, Aplicación tablas salariales, Contratación de Bienes/servicios, entre otros).
(ii) Poca visibilidad y comunicación hacia las comunidades frente a los proyectos realizados.
(iii) Inconformidades frente a condiciones laborales.
(iv) Percepciones desfavorables contra la industria de algunos miembros de la comunidad o presencia de grupos anti-industria.
(v) Expectativas de inversión socioambiental superiores a las que desarrolla la Compañía.
(vi) Expectativas de contratación de mano de obra local y bienes y servicios, superiores a las necesidades de la operación o los proyectos.
(vii) Exigencias de comunidades étnicas previo al ingreso a sus territorios (solicitudes de consulta previa)
(viii) Presuntos daños a la infraestructura o afectación de predios por desarrollo de la operación
(ix) Oposición de propietarios a la instalación o presencia de infraestructura de transporte de hidrocarburos en predios privados.
(x) Presuntos impactos al medio ambiente y recursos hídricos por parte de la operación.
</t>
    </r>
    <r>
      <rPr>
        <b/>
        <sz val="11"/>
        <rFont val="Calibri"/>
        <family val="2"/>
        <scheme val="minor"/>
      </rPr>
      <t>Consecuencias</t>
    </r>
    <r>
      <rPr>
        <sz val="11"/>
        <rFont val="Calibri"/>
        <family val="2"/>
        <scheme val="minor"/>
      </rPr>
      <t>: Interrupción en la continuidad de la operación / Desabastecimiento de hidrocarburos en el País.</t>
    </r>
  </si>
  <si>
    <t>Oleoductos - Nominaciones 
1. Programa de transporte versión cero (0) enviado por el área de Planeación y Transporte.
2. Formato " Liquidación de factura" firmado por el Desarrollador de negocios - KAM.
Oleoductos - Ajustes de facturación
1. Hoja de transporte del documento de compensación volumétrica por calidad del sistema o Balance Volumétrico y/o Acta de inspector y/o operador con los volúmenes reportados. Estos documentos se reciben del área de planeación los cuales han sido oficializados.
2. Formato "Liquidación de factura " firmado por el Desarrollador Senior de Negocios - KAM.
Los documentos están custodiados por la gerencia Comercial.
Poliductos - Servicios de almacenamiento , Transporte en firme de GLP, Transporte SoP
1. Reportes de SYNTHESIS y/o balances entregados por el área de Calidad y gestión Volumetrica
2. Formato de "Solicitud de facturación" firmado por el Desarrollador Senior de Negocios - KAM.
Para otros servicio: Acta o correo electrónico con los valores a facturar.
Ubicación: RUCE</t>
  </si>
  <si>
    <t>Documentación soporte de la revisión realizada cada área según corresponda.
Ubicación: SharePoint de la iniciativa</t>
  </si>
  <si>
    <t>BE.01.01 Analizar y verificar que, previo a la presentación en la instancia aprobatoria correspondiente, las entradas al caso de negocio de las iniciativas relacionadas con Energías para la Transición incluyan la revisión conjunta con las áreas correspondientes: cumplimiento, legal, regulatorio, financiero, tributario, técnico, operacional, comercial, ambiental, entorno, HSE e inmobiliario.</t>
  </si>
  <si>
    <t>Se crea el control especifico de revisión de casos de negocio relacionados con bajas emisiones o energías para la transición ay que tienen criterios  a revisar de manera trasversal en Cenit y cada área da conceptos</t>
  </si>
  <si>
    <t>BE.01.01 Analizar y verificar las entradas al caso de negocio de Energías para la Transición</t>
  </si>
  <si>
    <t>GF.030.7.3 Verificar, para una muestra de pagos manuales registrados por el Outsourcing, que estos hayan sido validados contabilizados correctamente respecto al formato de pagos manual (acreedor, receptor del pago, cuenta y valor).
En caso de identificar registros que no cumplen con lo requerido, se escala al Outsourcing para el ajuste que corresponda y realizar el respectivo análisis de posible materialización de riesgos.</t>
  </si>
  <si>
    <t>Se elimina el control toda vez que con la modificación del control se realizará verificación de excepciones</t>
  </si>
  <si>
    <t>GR.030.7.2</t>
  </si>
  <si>
    <t xml:space="preserve">1. Reporte de la transacción FBL1N Filtrado por las clases de documento de FI para pagos manuales
2. Reporte de la totalidad de comprobantes de pagos manuales recibidos durante el periodo a revisar
3. Conciliación entre los 2 reportes anteriores, y para esta diferencia comentario de revisión de la gestión de la excepción identificada.
4. Soporte del rechazo o ajuste realizado para la excepción identificada
5. Para las inconsistencias no gestionadas que se identifiquen, correo con el escalamiento al responsable y seguimiento hasta completarlas.
Ubicación: Carpeta de conciliaciones y soporte cargada en RUCE
</t>
  </si>
  <si>
    <t>1. Acta del comité donde se concertó el plan de P&amp;C de apoderamiento con las Vicepresidencias que Lideran los elementos de la estrategia.
2. Plan de prevención y control de apoderamiento.
Ubicación: SharePoint del área.</t>
  </si>
  <si>
    <t>AB.010.2.4 Revisar el listado de las Solped generadas para atender reservas de materiales y servicios, cuya fecha de creación sea superior a 90 días verificando cuales se encuentran en proceso de abastecimiento o ya tienen un contrato atado, para las solicitudes que no se encuentran en proceso de abastecimiento o con un contrato atado se validará con el área usuaria si se requiere o no la Solped, en caso de no requerirse el área procederá a anularla con la justificación que corresponda.</t>
  </si>
  <si>
    <t>TDH.020.6.4 Validar resultados de la ejecución de la operación respecto a:
•	Cumplimiento volumétrico
•	Medición de calidad y cantidad de productos
•	Consumos y rendimientos de DRA
•	Cumplimiento de indicadores de desempeño energético (energía eléctrica y gas)
•	Cumplimiento del esquema óptimo de operación
A través del monitoreo de la operación y los informes de seguimiento o novedades suministradas por el operador Local. En caso de alguna novedad se registra en el aplicativo MACROM y se comunica al operador los ajustes operativos y/o a Lideres HIDRAULICOS Y ENERGETICOS.</t>
  </si>
  <si>
    <t>- Formato Quality Sistema Value (QSV) diligenciado
- Planes de acción (si aplica)
- Listado de los anexos revisados por servicio.
- FUID seleccionados en la muestra
Ubicación: RUCE</t>
  </si>
  <si>
    <t>1. Autorización de cargue/descargue por parte el programador a tráves de correo electronico
2. Carpeta física de cada operación de cargue/descargue. Esta incluye los documentos de desarrollo de la operación establecidos en el instructivo.</t>
  </si>
  <si>
    <t>TDH.020.3.3. Verificar cada vez que se va a despachar o recibir un buque, el estado de la disponibilidad de la infraestructura de transporte, informes de calidad de los productos, autorización para cargue o descargue, aseguramiento aduanero, entre otros. En caso de tener novedades, se le comunican al programador para que realicen los ajustes si aplican.</t>
  </si>
  <si>
    <t xml:space="preserve">TDH.020.3.3 Verificar que la infraestructura de transporte se encuentre operativa y disponible, y contar con la autorización </t>
  </si>
  <si>
    <t>Se actualiza el control para precisar que sin la autorización del programador de crudos no se realiza la operación. Asimismo se actualiza la evidencia ya que las verificaciones para operar deben seguir lo establecido en el instructivo TDH-IN-529 INSTRUCTIVO OPERACIONAL PARA CARGUE O
DESCARGUE DE HIDROCARBURO A BUQUES EN
OPERACIONES OFFSHORE COVEÑAS</t>
  </si>
  <si>
    <t>GF.030.8.1 Verificar la gestión de las facturas rechazadas, electrónicas o físicas, que no cumplieron con los requisitos mínimos legales, asegurando que haya sido notificado el rechazo al proveedor.
Solo cuando cumple los requisitos se procede con la radicación y posterior registro en SAP ERP.</t>
  </si>
  <si>
    <t>GF.030.7.2 Revisar los casos en los cuales se presentaron inconsistencias en la gestión de radicación y causación de pagos manuales, para asegurar con la revisión de los soportes que se reportó al área usuaria para remediación de la inconsistencia o se ajustó la causación, según corresponda.
En caso de desviaciones, se solicita al responsable las acciones que debe realizar para gestionar la situación identificada y realizar seguimiento hasta cerrar la novedad.</t>
  </si>
  <si>
    <t>GF.030.7.2 Revisar los casos en los cuales se presentaron inconsistencias en la gestión de radicación y causación de pagos manuales</t>
  </si>
  <si>
    <t xml:space="preserve">1. Estados Financieros separados con las revelaciones correspondientes, incluyendo evidencia de la revisión del Jefe de Consolidación y Reportes Financieros
2. Lista de chequeo de revelaciones de estados financieros
IPE - Soporte de los saldos de los reportes financieros extraídos del sistema SAP.
Ubicación: RUCE
</t>
  </si>
  <si>
    <t>1. Memorando interno para firma del representante legal, previamente revisado desde la perspectiva jurídica, Gerente de Operaciones Financieras y Vicepresidente Finanzas, Estrategia y Nuevos Negocios.
2. Estados Financieros Separados con las revelaciones correspondientes.
Ubicación: RUCE</t>
  </si>
  <si>
    <t>Se actualiza la evidencia del control toda vez que no incluye lo estados financieros consolidados, ya que Cenit se encuentra acogido a la excepción de presentar estados financieros consolidados de acuerdo con la NIIF 10 Párrafo 4</t>
  </si>
  <si>
    <t>R Cumplimiento</t>
  </si>
  <si>
    <t>AH.01.10 Monitorear los balances (Entradas vs Salidas) de los diferentes sistemas</t>
  </si>
  <si>
    <t>NR</t>
  </si>
  <si>
    <t>Aprobación de la oferta.
Carta oferta salarial.
Ubicación: Carpeta del empleado</t>
  </si>
  <si>
    <t xml:space="preserve">Jefatura Estrategia de Recursos para la Operación </t>
  </si>
  <si>
    <t>Se actualiza el control para precisar que la evidencia se conserva desde la secretaría del comité de convivencia. A nivel de responsabilidad se deja a nivel de Vicepresidencia de Talento Humano.</t>
  </si>
  <si>
    <t>GF.020.5</t>
  </si>
  <si>
    <t>GF.020.5 Incumplimiento de las obligaciones financieras relacionadas con créditos</t>
  </si>
  <si>
    <r>
      <t xml:space="preserve">GF.020.5 Incumplimiento de las obligaciones financieras relacionadas con créditos
</t>
    </r>
    <r>
      <rPr>
        <b/>
        <sz val="11"/>
        <rFont val="Calibri"/>
        <family val="2"/>
        <scheme val="minor"/>
      </rPr>
      <t>Causas</t>
    </r>
    <r>
      <rPr>
        <sz val="11"/>
        <rFont val="Calibri"/>
        <family val="2"/>
        <scheme val="minor"/>
      </rPr>
      <t xml:space="preserve">:
- Créditos no autorizados por Junta Directiva y Entidades de Control respectivas.
- Incumplimiento de los términos y condiciones (contrato) del crédito que puedan ocasionar pagos y/o sobrecostos de intereses por mora y/o sanciones.
- Registro contable en SAP inadecuado del crédito: Capital, Causación de Intereses y liquidación
</t>
    </r>
    <r>
      <rPr>
        <b/>
        <sz val="11"/>
        <rFont val="Calibri"/>
        <family val="2"/>
        <scheme val="minor"/>
      </rPr>
      <t>Consecuencias</t>
    </r>
    <r>
      <rPr>
        <sz val="11"/>
        <rFont val="Calibri"/>
        <family val="2"/>
        <scheme val="minor"/>
      </rPr>
      <t>:
Sobrecostos de intereses por mora y/o sanciones.
Incumplimiento de obligaciones contractuales derivadas del servicio a la deuda.</t>
    </r>
  </si>
  <si>
    <t>GF.020.5.1</t>
  </si>
  <si>
    <t>GF.020.5.1 Verificar la lista de chequeo para endeudamiento</t>
  </si>
  <si>
    <t>Se crea nuevo riesgo identificado en el proceso teniendo en cuenta que ahora Cenit solicitará créditos, la exposición actual a riesgos en baja, sin embargo debe tratarse.
Probabilidad: Raro - Potencial
Impacto: Mayor - Impacto Económico - Costo de oportunidad o pérdida entre 1 y 3% de la UN (entre $55MM y menor a 166MM año 2024).
Mayor - Aspectos Legales: Condena por responsabilidad directa de CENIT y/o responsabilidad de un colaborador de nivel administrativo u operativo de CENIT</t>
  </si>
  <si>
    <t>Se diseña el control para mitigar el nuevo riesgo de posibles incumplimientos de las obligaciones financieras relacionadas con créditos</t>
  </si>
  <si>
    <t>GF.020.5.2</t>
  </si>
  <si>
    <t>GF.020.5.3</t>
  </si>
  <si>
    <t>GF.020.5.4</t>
  </si>
  <si>
    <t>GF.020.5.4 Revisar el adecuado registro en SAP de las obligaciones financieras y la causación de:
- Desembolso del capital
- Amortización y/o pago de capital e intereses
- Estimados de los intereses (de acuerdo con las condiciones del crédito)
- Pago final de intereses y capital
La confirmación de la revisión se da en respuesta al correo recibido del outsourcing.</t>
  </si>
  <si>
    <t>GF.020.5.2 Verificar y asegurar que las solicitudes de crédito cuenten con las aprobaciones requeridas</t>
  </si>
  <si>
    <t xml:space="preserve">AB.040.1.1 El sistema SAP automáticamente:
a. SAP no permite efectuar entradas de materiales por cantidades superiores a las pactadas en cada posición de la orden de compra (aunque si inferiores para el caso de entregas parciales). Para los materiales que requieran porcentaje de tolerancia, este será máximo el establecido en el contrato u orden de compra. 
b. SAP no permite efectuar una entrada de materiales si no se cuenta con una orden de compras liberada. (aplica únicamente para tipo de órdenes OPA)
c. El sistema no permite una salida de materiales si no existe una orden de mantenimiento y/o reserva liberada. 
d. SAP no permite efectuar salida de materiales por cantidades superiores a las pactadas en cada posición de las ordenes de mantenimiento y/o reservas. </t>
  </si>
  <si>
    <t xml:space="preserve">AB.040.1.1 El sistema SAP automáticamente:
a. SAP no permite efectuar entradas de materiales por cantidades superiores a las pactadas en cada posición de la orden de compra (aunque si inferiores para el caso de entregas parciales). Para los materiales que requieran porcentaje de tolerancia, este será máximo el establecido en el contrato u orden de compra. 
b. SAP no permite efectuar una entrada de materiales si no se cuenta con una orden de compras liberada. (aplica únicamente para tipo de órdenes OPA-Ordenes Puntuales de Abastecimiento)
c. El sistema no permite una salida de materiales si no existe una orden de mantenimiento y/o reserva liberada. 
d. SAP no permite efectuar salida de materiales por cantidades superiores a las pactadas en cada posición de las ordenes de mantenimiento y/o reservas. </t>
  </si>
  <si>
    <t>GF.030.5.6 Verificar las actividades de mantenimientos capitalizables de las líneas de inversión asignadas, por medio de la revisión y aprobación de la lista de chequeo que es firmada por el líder de la respectiva línea de inversión.
Cada una de las actividades registradas en la lista de chequeo deben tener el respectivo soporte documental, en caso de encontrar inconsistencias se solicitará validación y corrección a las áreas correspondientes.</t>
  </si>
  <si>
    <t>GF.030.5.6 Verificar las actividades de mantenimientos capitalizables de las líneas de inversión asignadas, por medio de la revisión y aprobación de la lista de chequeo que es firmada por el Jefe/a Estrategia y Planeación Gestión de Activos.
Cada una de las actividades registradas en la lista de chequeo deben tener el respectivo soporte documental, en caso de encontrar inconsistencias se solicitará validación y corrección a las áreas correspondientes.</t>
  </si>
  <si>
    <t>1. Plantillas de capitalización GF-FR-004 o GF-FR-006 firmadas por los capitalizadores y planeadores de mantenimiento, y cargados en HORUS (el formato que aplique según MCAP o Proyecto)
IPE: Reportes generados del sistema SAP usados para identificar las ordenes de mantenimiento a capitalizar en el mes (Reportes iniciales IW39, KOK5).
2. Lista de chequeo firmada por el líder de la respectiva línea de inversión.
3. Correo mensual con el resumen de las capitalizaciones realizadas en el mes especificando los valores al gasto/costo y la capitalización a la inversión. Este correo debe ser guardado para cada proyecto en HORUS.
IPE: Soportes que respaldan la lista de chequeo de Cierre y Capitalización 
Ubicación: RUCE</t>
  </si>
  <si>
    <t>Se actualiza el control para que el responsable de la capitalización sea el líder de la respectiva línea de inversión.  Lo anterior, debido a que ellos tienen el conocimiento y el detalle de las actividades que se están capitalizando.</t>
  </si>
  <si>
    <t>1. Hoja de trabajo en Excel con los reportes generados y los cruces entre cuentas
2. Correo electrónico con los ajustes y las interfases enviado por el Profesional a cargo al área de contabilidad (cuando aplica) con copia al Experto/a/e Operaciones de Talento Humano
Ubicación: Carpeta Compartida de la gerencia</t>
  </si>
  <si>
    <t>GO.040.1.1 Revisar y aprobar la nómina, los pagos a terceros y descuentos legales y extralegales:
1. Verificar que la información salarial de cargo y HeadCount estan en el reporte de estructura organizacional.
2. Liquidar los salarios y beneficios con base a la normativa interna de la compañía.
3. Realizar y asegurar la comparación del archivo "comparativo de netos de ciclo actual vs. el anterior".
4. Para la revisión de nómina, comparar el detalle de conceptos del ciclo actual vs. el anterior.
5. Verificar el cruce realizado de los totales de pagos a terceros vs las facturas del periodo por parte del profesional.
6. Validar la liquidación y cálculo de retención en la fuente, seguridad social y salarios frente a los parámetros legales establecidos por la ley.
7. Revisar y asegurar que se incluyan los datos mínimos requeridos para la liquidación de nómina, esto a través de la lista de chequeo de revisión de nómina (Cumplimiento de la normatividad vigente, registro y completitud de las novedades del periodo), esta actividad está bajo la responsabilidad de cada especialista de operaciones de talento humano.
En caso de presentarse ajustes, el Experto/a/e Operaciones de Talento Humano envía correo electrónico con los cambios y comentarios a los especialistas de operaciones de talento humano para su justificación y ajuste.
8. Una vez cerrada y aprobada la nómina, conciliar previo al pago de cada nómina la cuenta por pagar a empleados en SAP, verificando qué el neto en el módulo de nómina coincida con el neto a contabilizar en finanzas.
En caso de identificar diferencias se analizan y se realizan los ajustes correspondientes para proceder a contabilizar la nómina y enviar la solicitud de pago a tesorería.</t>
  </si>
  <si>
    <t xml:space="preserve">GO.040.1.1 </t>
  </si>
  <si>
    <t>Aprobación (eventual cuando se realicen cambios a la estrategía de Cenit):
- Acta de Junta Directiva 
- Presentación de la estrategia de la compañía y plan de negocios
Seguimiento:
Reporte de seguimiento anual a la estrategia y plan de negocios.</t>
  </si>
  <si>
    <t>Aprobación:
- Acta de Junta Directiva 
- Presentación de la estrategia de la compañía y plan de negocios
Seguimiento:
Reporte de seguimiento a la estrategia y plan de negocios.</t>
  </si>
  <si>
    <t>Se actualiza la evidencia del control para precisar  que el seguimiento a la estrategia es anual pero la aprobación es anual.</t>
  </si>
  <si>
    <t>Descripción del Control asociado a la Causa o Falla. 
¿Qué hace?, ¿Cómo?, ¿Qué pasa con las excepciones? y evidencia. 
Recordar la redacción de inicio del control (verifica, valida, revisa)</t>
  </si>
  <si>
    <r>
      <t xml:space="preserve">GF.030.20 Omisión o registro errado de las transacciones intercompany o partes relacionadas.
</t>
    </r>
    <r>
      <rPr>
        <b/>
        <sz val="11"/>
        <rFont val="Calibri"/>
        <family val="2"/>
        <scheme val="minor"/>
      </rPr>
      <t>Causas</t>
    </r>
    <r>
      <rPr>
        <sz val="11"/>
        <rFont val="Calibri"/>
        <family val="2"/>
        <scheme val="minor"/>
      </rPr>
      <t xml:space="preserve">:
- Desconocimiento o falta de identificación de la totalidad de las transacciones realizadas con Inter compañías y partes relacionadas.
- Falta de formalización de las transacciones Inter compañías.
- Falta de gestión y monitoreo de las transacciones con Inter compañías y partes relacionadas.
</t>
    </r>
    <r>
      <rPr>
        <b/>
        <sz val="11"/>
        <rFont val="Calibri"/>
        <family val="2"/>
        <scheme val="minor"/>
      </rPr>
      <t>Consecuencias</t>
    </r>
    <r>
      <rPr>
        <sz val="11"/>
        <rFont val="Calibri"/>
        <family val="2"/>
        <scheme val="minor"/>
      </rPr>
      <t>:
Afectación de la razonabilidad de los Estados Financieros separados, toma decisiones equivocadas por parte de los usuarios de la información financiera y contable.</t>
    </r>
  </si>
  <si>
    <t>GF.030.20.1 Conciliar los saldos reportados por cada una de las filiales en el aplicativo Hyperion.</t>
  </si>
  <si>
    <t xml:space="preserve">GF.030.20.1 Conciliar los saldos reportados por Cenit con las entidades del Grupo Ecopetrol con las cuales presenten operaciones reciprocas en el aplicativo hyperion, con el objetivo de identificar el origen de las diferencias para que sean ajustadas o justificadas según información suministrada por las Compañías.
Para períodos intermedios, cuando la información de alguna de las compañías no este cargada en Hyperion, se realizará el envío de la conciliación con la información reportada por Cenit con un plazo máximo de 5 días hábiles para obtener las respuestas de la contraparte.  Si no se recibe respuesta se da por entendido que la contraparte acepta los saldos enviados. Para el cierre de estados financieros es necesario obtener la respuesta de las contrapartes.
</t>
  </si>
  <si>
    <t xml:space="preserve">Se actualiza la redacción del control para dar claridad al como se realiza la conciliación y como opera frente a los periodos intermedios.
Se incluye la evidencia (d) Para Ecopetrol se realizará el proceso de conciliación trimestral,  acorde con la frecuencia que Ecopetrol  ejecuta este mismo control. </t>
  </si>
  <si>
    <t>1. Correo electrónico mensual que incluye:
(a) Resumen de los resultados obtenidos en el proceso de conciliación.
(b) Explicaciones y gestiones realizadas sobre las conciliaciones de cuentas reciprocas.
(c) Cada uno de los correos electrónicos con la circularización de saldos enviados a cada una de las compañías.
(d) Para Ecopetrol se realizará el proceso de conciliación trimestral,  acorde con la frecuencia que Ecopetrol  ejecuta este mismo control. 
2. Aprobación parte de la Jefatura de Consolidación y Reporte de los resultados obtenidos.
Ubicación: RUCE</t>
  </si>
  <si>
    <t>Correo electrónico que incluye:
1. Hoja de reporte Hyperion que resume el trabajo desde SAP al reporte Hyperion
2. Balance SAP en PDF
3. Certificado de carga en el aplicativo Hyperion
4. Archivo de carga en Hyperion
5. Conciliación saldos Hyperion VS Presentación con al corte
6. IPE del balance
7. Aprobación de cambios en la información financiera (GOF)
8. IPE de promoción de las cifras en Hyperion.
La información es compartida vía correo electrónico por el Especialista de Reportes Financieros al jefe de Consolidación y Reportes Financieros para su validación. En caso de necesitar aclaraciones envía correo electrónico, si aplica. 
Evidencia: Correo en RUCE</t>
  </si>
  <si>
    <t xml:space="preserve">GF.030.21 Presentar información financiera incompleta, con errores, de manera inoportuna o sin las aprobaciones correspondientes.
</t>
  </si>
  <si>
    <t>Se actualiza la evidencia del control para precisar la socialización a través de correo electrónico</t>
  </si>
  <si>
    <t>GF.030.21.5 Revisar que la información incluida en los formatos de reporte a las entidades de control a cargo de la Jefatura de Reportes Financieros sea consistente con la información generada por el sistema de información SAP y los Estados Financieros separados.
En caso de encontrar inconsistencias en la información, se envía por correo electrónico al Especialista de reportes financieros para realizar los ajustes correspondientes.</t>
  </si>
  <si>
    <t>Se actualiza la redacción del control para precisar que corresponde a los estados financieros separados, no a los consolidados</t>
  </si>
  <si>
    <r>
      <t xml:space="preserve">GF.030.22 Omitir notas y revelaciones o realizarlas con inconsistencias o errores en los Estados Financieros.
</t>
    </r>
    <r>
      <rPr>
        <b/>
        <sz val="11"/>
        <rFont val="Calibri"/>
        <family val="2"/>
        <scheme val="minor"/>
      </rPr>
      <t>Causas</t>
    </r>
    <r>
      <rPr>
        <sz val="11"/>
        <rFont val="Calibri"/>
        <family val="2"/>
        <scheme val="minor"/>
      </rPr>
      <t xml:space="preserve">:
- Desconocimiento de las notas y revelaciones a realizar en los EEFF.
- Información de notas y revelaciones entregada de manera errada por parte de las áreas responsables y/o emisión de las mismas sin la aprobación.
- Inexactitud entre las notas y revelaciones y los estados financieros.
- Clasificación errada en las categorias de los estados financieros.
- Emisión de los estados financieros sin la aprobación de las instancias responsables.
</t>
    </r>
    <r>
      <rPr>
        <b/>
        <sz val="11"/>
        <rFont val="Calibri"/>
        <family val="2"/>
        <scheme val="minor"/>
      </rPr>
      <t>Consecuencias</t>
    </r>
    <r>
      <rPr>
        <sz val="11"/>
        <rFont val="Calibri"/>
        <family val="2"/>
        <scheme val="minor"/>
      </rPr>
      <t xml:space="preserve">:
- Afectación de la razonabilidad de los Estados Financieros Separados, toma decisiones equivocadas por parte de los usuarios de la información.
</t>
    </r>
  </si>
  <si>
    <t xml:space="preserve">1. Estados Financieros separados con las revelaciones correspondientes, incluyendo evidencia de la revisión del Jefe de Consolidación y Reportes Financieros
2. Lista de chequeo de revelaciones de estados financieros
IPE - Soporte de los saldos de los reportes financieros extraídos del sistema SAP y/o Hyperion.
Ubicación: RUCE
</t>
  </si>
  <si>
    <t>Se incluye en la evidencia del control, ítem 2, que la IPE puede ser y/o en Hyperion</t>
  </si>
  <si>
    <t xml:space="preserve">GF.030.16 Presentar estados financieros con errores, de manera inoportuna o sin las aprobaciones correspondientes.
</t>
  </si>
  <si>
    <t xml:space="preserve">1.Correo con los hechos relevantes identificados,  enviados a la Jefatura de Consolidación y reportes que tiene adjunto lo siguiente:
a.  Lista de chequeo en Excel con el análisis de cierre de razonabilidad de estados financieros. 
b. Archivo en Excel  con el análisis de los saldos de los estados financieros separados y la explicación de los hechos relevantes del mes.
c. Si aplica, gestiones o consultas realizadas a las diferentes areas como resultado del analisis.
2.  Aprobación por parte del Jefatura de Consolidación y reportes y Gerencia de Operaciones Financieras. 
Ubicación: RUCE
</t>
  </si>
  <si>
    <t>Se actualiza la evidencia del control toda vez que no se requiere ni se tiene acceso a toda el acta</t>
  </si>
  <si>
    <t>GF.030.21.14</t>
  </si>
  <si>
    <t>Se actualiza el control para incluir la revisión indicada en el control GF.030.21.6 ya que hacen parte de la misma revisión, fusionando los 2 controles</t>
  </si>
  <si>
    <t>SS.030.6</t>
  </si>
  <si>
    <t>SS.030.6 Afectaciones a la vida, seguridad, libertad e integridad de miembros de las comunidades del área de influencia de Cenit, líderes sociales, trabajadores y contratistas de Cenit.</t>
  </si>
  <si>
    <t>SS.030.7</t>
  </si>
  <si>
    <t>SS.030.7 Afectaciones a la vida, al medio ambiente, derecho a la salud y a un ambiente sano de miembros de comunidades del área de influencia de Cenit, trabajadores y contratistas de Cenit.</t>
  </si>
  <si>
    <r>
      <t xml:space="preserve">SS.030.7 Afectaciones a la vida, al medio ambiente, derecho a la salud y a un ambiente sano de miembros de comunidades del área de influencia de Cenit, trabajadores y contratistas de Cenit.
</t>
    </r>
    <r>
      <rPr>
        <b/>
        <sz val="11"/>
        <color theme="1"/>
        <rFont val="Calibri"/>
        <family val="2"/>
        <scheme val="minor"/>
      </rPr>
      <t>Causas</t>
    </r>
    <r>
      <rPr>
        <sz val="11"/>
        <color theme="1"/>
        <rFont val="Calibri"/>
        <family val="2"/>
        <scheme val="minor"/>
      </rPr>
      <t xml:space="preserve">: 
- Contaminación de fuentes hídricas derivado de fugas y derrames generados por causas antrópicas (atentados e instalación de válvulas ilícitas)
- Contaminación de fuentes hídricas derivado de fugas y derrames generados por fallas operacionales incluidos derrames Off-shore
- Derrames generados por causas naturales (deslizamientos en época de invierno o incendios en época de verano).
- Extracciones ilícitas de tubería u otros pasivos asociados a la operación de CENIT.
- Exposición constante al humo y contaminación auditiva proveniente de las plantas de bombeo.
</t>
    </r>
    <r>
      <rPr>
        <b/>
        <sz val="11"/>
        <color theme="1"/>
        <rFont val="Calibri"/>
        <family val="2"/>
        <scheme val="minor"/>
      </rPr>
      <t>Consecuencias</t>
    </r>
    <r>
      <rPr>
        <sz val="11"/>
        <color theme="1"/>
        <rFont val="Calibri"/>
        <family val="2"/>
        <scheme val="minor"/>
      </rPr>
      <t>: 
- Daños antijuridicos 
- Vulneración a los derechos humanos
- Pérdidas económicas por reparación en los casos en que la compañía deba responder
- Afectación a la reputación de Cenit por atribución a la empresa de hechos violatorios a los derechos humanos
- Daño a la salud incluyendo salud mental por incertidumbre y miedo de los pobladores frente a posibles acciones de grupos armados ilegales que atenten contra su seguridad
- Contaminación de predios privados por derrames</t>
    </r>
  </si>
  <si>
    <r>
      <t xml:space="preserve">SS.030.6 Afectaciones a la vida, seguridad, libertad e integridad de miembros de las comunidades del área de influencia de Cenit, líderes sociales, trabajadores y contratistas de Cenit.
</t>
    </r>
    <r>
      <rPr>
        <b/>
        <sz val="11"/>
        <color theme="1"/>
        <rFont val="Calibri"/>
        <family val="2"/>
        <scheme val="minor"/>
      </rPr>
      <t>Causas</t>
    </r>
    <r>
      <rPr>
        <sz val="11"/>
        <color theme="1"/>
        <rFont val="Calibri"/>
        <family val="2"/>
        <scheme val="minor"/>
      </rPr>
      <t xml:space="preserve">: 
- Conflicto armado: Acciones indiscriminadas y combates entre Grupos Armados Ilegales (GAI), Grupos Delincuenciales Organizados (GDO) y el Estado. 
- Actos de extorsión, amenaza directa, retención ilegal, secuestro y abuso sexual, por parte de los GAI y GDO 
- Uso desproporcionado de la fuerza por parte de la Fuerza Pública en el marco de los convenios suscritos con Cenit.
- Instalación de válvulas ilícitas por parte de GAI y GDO.
</t>
    </r>
    <r>
      <rPr>
        <b/>
        <sz val="11"/>
        <color theme="1"/>
        <rFont val="Calibri"/>
        <family val="2"/>
        <scheme val="minor"/>
      </rPr>
      <t>Consecuencias</t>
    </r>
    <r>
      <rPr>
        <sz val="11"/>
        <color theme="1"/>
        <rFont val="Calibri"/>
        <family val="2"/>
        <scheme val="minor"/>
      </rPr>
      <t>: 
- Daños antijuridicos 
- Vulneración a los derechos humanos
- Restricción de actividades operativas de Cenit
- Pérdidas económicas por reparación en los casos en que la compañía deba responder
- Afectación a la reputación de Cenit por atribución a la empresa de hechos violatorios a los derechos humanos
- Deterioro de la salud mental por incertidumbre y miedo de los pobladores frente a posibles acciones de grupos armados ilegales que atenten contra su seguridad
- Muerte de personas y/o comunidades por enfrentamientos entre grupos armados ilegales y la fuerza pública debido a la instalación de válvulas ilícitas.</t>
    </r>
  </si>
  <si>
    <t>SS.030.8</t>
  </si>
  <si>
    <t>SS.030.9</t>
  </si>
  <si>
    <t>SS.030.10</t>
  </si>
  <si>
    <t>Se actualiza el control teniendo en cuenta que la herramienta SICO no será utilizada en el cálculo ya que no cumple con ITGCs</t>
  </si>
  <si>
    <t xml:space="preserve">GF.030.13.1 Verificar la información de los activos a ser incluidos en el estudio de los costos para la provisión de Retiro de Activos ARO (Asset Retirement Obligation) mediante:
1. Asegurar que la información sobre los activos o infraestructura a ser considerados en la elaboración del estudio de costos de abandono este actualizada, mediante la conciliación de la composición de las unidades de infraestructura (líneas y estaciones) usadas en el ejercicio o de costos vs. Maestras de Activos.
2. Identificación de los activos a desincorporar en el corto plazo (1 a 5 años), mediante revisión de los activos que no se encuentran en operación y no serán utilizados en la operación y/o proyectos posteriores.
3. Los activos a incluir en el estudio cumplen con las especificaciones requeridas para ser procesados adecuadamente.
En caso de identificar inconsistencias, errores o cambios significativos se solicitan las aclaraciones correspondientes al área responsable. </t>
  </si>
  <si>
    <r>
      <t>GF.030.13.2 Validar la integridad y exactitud del cálculo de los costos para la provisión de Retiro de Activos ARO (Asset Retirement Obligation), mediante la ejecución de las verificaciones previstas en la "</t>
    </r>
    <r>
      <rPr>
        <i/>
        <sz val="11"/>
        <rFont val="Calibri"/>
        <family val="2"/>
        <scheme val="minor"/>
      </rPr>
      <t>Lista de chequeo de aspectos críticos de la estimación de costos de abandono</t>
    </r>
    <r>
      <rPr>
        <sz val="11"/>
        <rFont val="Calibri"/>
        <family val="2"/>
        <scheme val="minor"/>
      </rPr>
      <t>" incluyendo, entre otros:
1. Identificación de la información de precios y cantidades a ser utilizadas para el cálculo técnico base para la provisión, según la realidad operativa de cada sistema.
2. Revisión que los estimados de costos, incluyen los precios y cantidades identificadas previamente y que los cálculos efectuados del precio por cantidad (PxQ) y sumas sean correctos.</t>
    </r>
  </si>
  <si>
    <t xml:space="preserve">Carta de entrega del informe de costos de desincorporación , firmada por el Gerente de Gestión de Activos, junto con los archivos magnéticos de los estimados de costos de desincorporación por unidad de infraestructura y el consolidado del ejercicio. </t>
  </si>
  <si>
    <t>1. Lista de chequeo diligenciada y aprobada, con los respectivos soportes asociados a cada uno de los puntos de la lista.
Aprobación: Gerente de Gestión de Activos
Ubicación: RUCE</t>
  </si>
  <si>
    <t>SS.030.8 Afectaciones al derecho de participación y acceso a la información, derechos de manifestación, asociación, reunión, protesta pacífica, libertad de comunidades del área de influencia de Cenit y líderes sociales.</t>
  </si>
  <si>
    <r>
      <t xml:space="preserve">SS.030.8 Afectaciones al derecho de participación y acceso a la información, derechos de manifestación, asociación, reunión, protesta pacífica, libertad de comunidades del área de influencia de Cenit y líderes sociales.
</t>
    </r>
    <r>
      <rPr>
        <b/>
        <sz val="11"/>
        <rFont val="Calibri"/>
        <family val="2"/>
        <scheme val="minor"/>
      </rPr>
      <t>Causas</t>
    </r>
    <r>
      <rPr>
        <sz val="11"/>
        <rFont val="Calibri"/>
        <family val="2"/>
        <scheme val="minor"/>
      </rPr>
      <t xml:space="preserve">: 
- Uso excesivo de la fuerza y armas de fuego y/o detenciones arbitrarias, en el control de manifestaciones sociales por parte del Estado asociadas a la operación de Cenit
- Daño que genera el paso de maquinaria pesada para el mantenimiento de instalaciones o activos de la empresa.
- Prácticas discriminatorias por razones de género, orientación e identidad sexual, credo, condición de discapacidad o etnicidad.
- Actos de extorsión, amenaza y retención ilegal, secuestro y abuso sexual, por parte de los GAI y GDO 
- Falta de espacios de diálogo social y de conocimiento de las comunidades de los mecanismos de interposición de PQRS, y a la falta de respuesta efectiva a las PQRS interpuestas.
</t>
    </r>
    <r>
      <rPr>
        <b/>
        <sz val="11"/>
        <rFont val="Calibri"/>
        <family val="2"/>
        <scheme val="minor"/>
      </rPr>
      <t>Consecuencias</t>
    </r>
    <r>
      <rPr>
        <sz val="11"/>
        <rFont val="Calibri"/>
        <family val="2"/>
        <scheme val="minor"/>
      </rPr>
      <t>: 
- Daños antijuridicos 
- Vulneración a los derechos humanos
- Restricción de actividades operativas de Cenit
- Pérdidas económicas por reparación en los casos en que la compañía deba responder
- Afectación a la reputación de Cenit por atribución a la empresa de hechos violatorios a los derechos humanos
- Deterioro de la salud mental por incertidumbre y miedo de los pobladores frente a posibles acciones de grupos armados ilegales que atenten contra su seguridad.</t>
    </r>
  </si>
  <si>
    <t>SS.030.9 Afectaciones al derecho al trabajo y el derecho al trabajo decente de comunidades del área de influencia de Cenit y líderes sociales.</t>
  </si>
  <si>
    <r>
      <t xml:space="preserve">SS.030.9 Afectaciones al derecho al trabajo y el derecho al trabajo decente de comunidades del área de influencia de Cenit y líderes sociales.
</t>
    </r>
    <r>
      <rPr>
        <b/>
        <sz val="11"/>
        <rFont val="Calibri"/>
        <family val="2"/>
        <scheme val="minor"/>
      </rPr>
      <t>Causas</t>
    </r>
    <r>
      <rPr>
        <sz val="11"/>
        <rFont val="Calibri"/>
        <family val="2"/>
        <scheme val="minor"/>
      </rPr>
      <t xml:space="preserve">: 
- Incumplimiento de las obligaciones legales de empresas contratistas, asociadas al pago oportuno y justo de sus trabajadores.
- Explotación laboral por parte de Cenit o sus contratistas, por la contratación de mano de obra migrante y/o de menores de edad sin el lleno de los requisitos legales previstos en las normas laborales colombianas.
- Practicas discriminatorias, ambiente laboral inadecuado por parte de Cenit o sus contratistas
</t>
    </r>
    <r>
      <rPr>
        <b/>
        <sz val="11"/>
        <rFont val="Calibri"/>
        <family val="2"/>
        <scheme val="minor"/>
      </rPr>
      <t>Consecuencias</t>
    </r>
    <r>
      <rPr>
        <sz val="11"/>
        <rFont val="Calibri"/>
        <family val="2"/>
        <scheme val="minor"/>
      </rPr>
      <t>: 
- Daños antijuridicos 
- Vulneración a los derechos humanos
- Interrupción de las actividades operativas
- Pérdidas económicas por suspensión de operación, evacuaciones y sobre costos logísticos 
- Afectación reputacional y desconfianza institucional</t>
    </r>
  </si>
  <si>
    <t>SS.030.10 Afectaciones al derecho al trabajo y la movilidad de empleados y contratistas de Cenit.</t>
  </si>
  <si>
    <r>
      <t xml:space="preserve">SS.030.10 Afectaciones al derecho al trabajo y la movilidad de empleados y contratistas de Cenit.
</t>
    </r>
    <r>
      <rPr>
        <b/>
        <sz val="11"/>
        <rFont val="Calibri"/>
        <family val="2"/>
        <scheme val="minor"/>
      </rPr>
      <t>Causas</t>
    </r>
    <r>
      <rPr>
        <sz val="11"/>
        <rFont val="Calibri"/>
        <family val="2"/>
        <scheme val="minor"/>
      </rPr>
      <t xml:space="preserve">: 
- Incumplimiento de las obligaciones legales de empresas contratistas, asociadas al pago oportuno y justo de sus trabajadores.
- Explotación laboral por parte de Cenit o sus contratistas, por la contratación de mano de obra migrante y/o de menores de edad sin el lleno de los requisitos legales previstos en las normas laborales colombianas.
- Presencia de actores armados ilegales en zonas operativas
- Generación de vías de hecho (bloqueos, manifestaciones) en zonas operativas
- Daños a la infraestructura pública por paso de maquinaria pesada en zonas de operación
</t>
    </r>
    <r>
      <rPr>
        <b/>
        <sz val="11"/>
        <rFont val="Calibri"/>
        <family val="2"/>
        <scheme val="minor"/>
      </rPr>
      <t>Consecuencias</t>
    </r>
    <r>
      <rPr>
        <sz val="11"/>
        <rFont val="Calibri"/>
        <family val="2"/>
        <scheme val="minor"/>
      </rPr>
      <t>: 
- Daños antijuridicos 
- Vulneración a los derechos humanos
- Interrupción de las actividades operativas
- Pérdidas económicas por suspensión de operación, evacuaciones y sobre costos logísticos 
- Afectación reputacional y desconfianza institucional</t>
    </r>
  </si>
  <si>
    <t>Se incluyen lo riesgos actuales identificados respecto a afectaciones en Derechos Humano, valoración e impactos.
Se asocian los controles existentes en Cenit que mitigan el riesgo.</t>
  </si>
  <si>
    <t>- SOLPED liberada en SAP por el nivel de delegación que corresponda y se evidencia en SAP
- Soportes requeridos según el proceso de planeación de bienes y servicios (si aplica)
Ubicación: SharePoint</t>
  </si>
  <si>
    <t>Se actualiza el control toda vez que la disponibilidad presupuestal la validad el sistema y no requiere soportes adicionales</t>
  </si>
  <si>
    <t>AB.020.1.7</t>
  </si>
  <si>
    <t>Con relación a los diferentes eventos materializados de fuga de información y casos corroborados en la VP de abastecimiento, se fortalece el proceso con la implementación de un control para revisar los usuarios con accesos a las rutas donde reposa la información digital de los procesos de la etapa Precontractual y Contractual</t>
  </si>
  <si>
    <t>AB.020.1.7 Revisar los usuarios con accesos a las rutas donde reposa la información digital de los procesos de la etapa Precontractual y Contractual</t>
  </si>
  <si>
    <t>AB.020.1.7 Revisar los usuarios con accesos a las rutas donde reposa la información digital de los procesos de la etapa Precontractual y Contractual, teniendo en cuenta la necesidad de acceso, de acuerdo con las funciones que realiza vs permiso asignado.  Si se cumple con los criterios se indica la confirmación/aprobación respectiva, de lo contrario se solicitan los ajustes de los accesos revisados.
Para las cuentas de usuario que no se reciba respuesta/confirmación se retira el permiso y debe tramitar una nueva solicitud de acceso en caso de requerirlo.</t>
  </si>
  <si>
    <t>Para la ruta del CAD:
- Correo electrónico al revisor de los accesos con imágenes de pantalla con usuarios y permisos (IPE)
- Confirmación de revisión de los usuarios
- Soporte del plan ejecutado (si aplica)
Para la ruta Precontractual y Contractual:
Documento de revisión de accesos, que incluye:
- Listado de empleados directos de Cenit
- Imágenes de pantalla de usuarios y permisos de la ruta a revisar (IPE)
- Soportes del plan de acción ejecutado (si aplica)
Ubicación: SharePoint de la Jefatura</t>
  </si>
  <si>
    <t>Con relación a los diferentes eventos materializados de fuga de información y casos corroborados en la VP se actualiza la valoración del riesgo.
Antes: probabilidad RARO
Nuevo: probabilidad Muy Probable - Histórico: Ha ocurrido una vez en el ultimo año en la compañía
Severidad inherente: Muy alto</t>
  </si>
  <si>
    <r>
      <t xml:space="preserve">GF.030.21 Presentar estados financieros con errores, de manera inoportuna o sin las aprobaciones correspondientes.
</t>
    </r>
    <r>
      <rPr>
        <b/>
        <sz val="11"/>
        <rFont val="Calibri"/>
        <family val="2"/>
        <scheme val="minor"/>
      </rPr>
      <t>Causas</t>
    </r>
    <r>
      <rPr>
        <sz val="11"/>
        <rFont val="Calibri"/>
        <family val="2"/>
        <scheme val="minor"/>
      </rPr>
      <t xml:space="preserve">:
- Mapeo inadecuado de las cuentas de SAP Vs Reporte.
- Errores en la identificación y reporte de las operaciones reciprocas.
- Cargue incompleto de la información.
- Omisión o reporte errado de la información financiera, notas y revelaciones.
- Información financiera sin revisión y aprobación de los funcionarios en el nivel adecuado.
</t>
    </r>
    <r>
      <rPr>
        <b/>
        <sz val="11"/>
        <rFont val="Calibri"/>
        <family val="2"/>
        <scheme val="minor"/>
      </rPr>
      <t>Consecuencias</t>
    </r>
    <r>
      <rPr>
        <sz val="11"/>
        <rFont val="Calibri"/>
        <family val="2"/>
        <scheme val="minor"/>
      </rPr>
      <t>:
- Afectaciones reputacionales y posible pérdida económica por pago de sanciones
- Afectación de la razonabilidad de los Estados Financieros separados, toma decisiones equivocadas por parte de los usuarios de la información financiera y contable.</t>
    </r>
  </si>
  <si>
    <t xml:space="preserve">GF.030.16.4 Revisar los reportes financieros mensuales.
</t>
  </si>
  <si>
    <t>1. Presentación de estados financieros y el proyecto de distribución de utilidades.  
2.  Certificados o extracto del acta  donde se incluya la aprobación de la Asamblea de Accionistas.
Ubicación: RUCE</t>
  </si>
  <si>
    <t xml:space="preserve">GF.030.21.4 Revisión y aprobación de los Estados Financieros separados por parte de la Asamblea General de Accionistas.
</t>
  </si>
  <si>
    <t>GF.030.21.1 Revisar los Estados Financieros mensuales,  a través de la conciliación entre los saldos reportados en Hyperion frente a la clasificación en la presentación de cierre de estados financieros, validando que las cuentas estén catalogadas de forma adecuada, la razonabilidad de las cifras y la información extraída del sistema SAP ERP.
En caso de identificar diferencias, solicita explicaciones a las áreas sobre la razonabilidad de las cifras o hechos inusuales que se presentan dentro de los rubros de las cuentas, de ser necesario entre las partes construyen el análisis respectivo y/o se realizan los ajustes necesarios, con el fin de garantizar el mapeo adecuado de las cifras y su correlación con los Estados Financieros.</t>
  </si>
  <si>
    <t>GF.030.20.1 Conciliar los saldos reportados por Cenit con las entidades del Grupo Ecopetrol con las cuales presenten operaciones reciprocas en el aplicativo hyperion, con el objetivo de identificar el origen de las diferencias para que sean ajustadas o justificadas según información suministrada por las Compañías.
Para períodos intermedios, cuando la información de alguna de las compañías no este cargada en Hyperion, se realizará el envío de la conciliación con la información reportada por Cenit con un plazo máximo de 5 días hábiles para obtener las respuestas de la contraparte.  Si no se recibe respuesta se da por entendido que la contraparte acepta los saldos enviados. Para el cierre de estados financieros es necesario obtener la respuesta de las contrapartes.</t>
  </si>
  <si>
    <t>GF.030.20.1 Conciliar los saldos reportados por Cenit con las entidades del Grupo Ecopetrol con las cuales presenten operaciones reciprocas en el aplicativo Hyperion, con el objetivo de identificar el origen de las diferencias para que sean ajustadas o justificadas según información suministrada por las Compañías.
Cuando la información de las entidades reciprocas aún no esté disponible en el aplicativo Hyperion, se enviará la conciliación con la información reportada por Cenit para que cada filial diligencie la información. Si no se recibe respuesta dentro del mes siguiente al periodo que se esta conciliando,  se da por entendido que la contraparte  acepta los saldos enviados. 
Para el cierre de estados financieros  es necesario obtener la respuesta de las filiales.</t>
  </si>
  <si>
    <t>Se actualizan la consecuencia del riesgo, ya que es solo para estados financieros separados</t>
  </si>
  <si>
    <t>Se actualiza el 2do párrafo para precisar que si no hay información disponible de las filiales se envío la información de Cenit.</t>
  </si>
  <si>
    <t>Se actualiza el control teniendo en cuenta que el aprobador es la Asamblea, la Junta Directiva revisa y recomienda pero no aprueba</t>
  </si>
  <si>
    <t xml:space="preserve">TDH.040.6 Validar las perdidas o ganancias resultantes del balance diario de los recursos (plantas y líneas) reportados en Synthesis, comparándolas con los limites de tolerancia establecidos anualmente por cada recurso. En caso de encontrar perdidas superior a los límites, se valida con los responsables locales de los recursos la información ingresada en el balance, y las novedades que dan origen a la perdida o ganancia y en caso de identificar algún ajuste se procede a su realización. </t>
  </si>
  <si>
    <t xml:space="preserve">CN.020.2.3 Revisar y aprobar de conformidad con el MAD:
a) la presentación de la solicitud tarifaria a los entes reguladores, conforme a la normatividad vigente.
b) Las tarifas de servicios no regulados 
c) La actualización periódica de las tarifas reguladas de acuerdo a lo establecido en la regulación y no reguladas de acuerdo a los contratos y/o acuerdos comerciales suscritos con los clientes.
</t>
  </si>
  <si>
    <t xml:space="preserve">Se actualiza el control para incluir "acuerdos comerciales" toda vez que con algunos clientes </t>
  </si>
  <si>
    <t xml:space="preserve">CN.020.2.3 Revisar y aprobar de conformidad con el MAD:
a) Presentación de la solicitud tarifaria a los entes reguladores, conforme a la normatividad vigente.
b) Las tarifas de servicios no regulados 
c) La actualización periódica de las tarifas reguladas de acuerdo a lo establecido en la regulación y no reguladas de acuerdo a los contratos y/o acuerdos comerciales suscritos con los clientes.
</t>
  </si>
  <si>
    <t>GF.020.5.1 Verificar a través del diligenciamiento de la lista de chequeo el cumplimiento de las actividades que se requieran para la contratación de deuda. dicha verificación se completa con la firma de la lista de chequeo.</t>
  </si>
  <si>
    <t>Checklist preparado por el Especialista Mercado de Capitales
Revisado y aprobado por la Jefe de Tesorería y Gerente Operaciones Financieras.
Ubicación: RUCE</t>
  </si>
  <si>
    <t>GF.020.5.2 Verificar y asegurar que las solicitudes de cupos y/o financiamiento cuenten con las aprobaciones previas definidas por el gobierno corporativo de la compañía y las entidades de control de acuerdo con la necesidades. En caso de no contar con las aprobaciones no se tramita la solicitud.</t>
  </si>
  <si>
    <t>1. Acta y/o documento donde conste la aprobación de acuerdo con el gobierno corporativo.
2. Oficio y/o documento de aprobación del ente de Control.
Ubicación: RUCE</t>
  </si>
  <si>
    <t>GF.020.5.3 Verificar el adecuado registro en SAP de las obligaciones financieras.</t>
  </si>
  <si>
    <t>GF.020.5.3 Revisar la determinación de las cifras y el adecuado registro en SAP que se derive de las obligaciones financieras de acuerdo con las condiciones de financiamiento pactadas.
En caso de identificar errores o inconsistencias en los cálculos, se solicitan los ajustes correspondientes.
Una vez aprobado el cálculo, se solicita el registro contable, se revisa y se aprueba dicho registro a través de correo electrónico.</t>
  </si>
  <si>
    <t>Correos electrónicos con la aprobación del cálculo y del registro contable respectivo. 
Ubicación: RUCE</t>
  </si>
  <si>
    <t>GF.020.5.4 Revisar el cumplimiento de los acuerdos establecidos en las condiciones pactadas del financiamiento.</t>
  </si>
  <si>
    <t>GF.020.5.4 Revisar el cumplimiento de los acuerdos del contrato de crédito</t>
  </si>
  <si>
    <t>Correo y/o documento donde conste la validación de cada uno de los acuedos establecidos.
Ubicación: RUCE</t>
  </si>
  <si>
    <t>Se ajusta el nuevo control para mitigar el nuevo riesgo GF.020.5 de posibles incumplimientos de las obligaciones financieras relacionadas con créditos, y teniendo en cuenta que ya existe crédito se clasifica como de alcance SOX</t>
  </si>
  <si>
    <t>Se ajusta el nuevo control para mitigar el nuevo riesgo GF.020.5 de posibles incumplimientos de las obligaciones financieras relacionadas con créditos, y teniendo en cuenta que ya existe crédito se clasifica como de alcance SOX.
Inicialmente se tenia el GF.020.5.3 y GF.020.5.4, pero se unificaron para tener la revisión tanto del cálculo como del registro contable.</t>
  </si>
  <si>
    <t>GA.040.2.4 Verificar en SAP el estado de las ordenes de mantenimiento y para aquellas que se encuentran pendientes de gestionar por parte de la zona o de áreas transversales, realizar los análisis y gestiones correspondientes para cumplir el ciclo de vida de la OM, de acuerdo con el procedimiento para la gestión integral del mantenimiento y confiabilidad de activos sobre ERP SAP PM, y alineado con el cumplimiento de los KPIs establecidos para la vigencia, para la gestión y el cierre de las brechas identificadas.</t>
  </si>
  <si>
    <t>Presentación con los resultados de los KPIs establecidos para la vigencia y los planes de acción correspondientes. 
Tablero oficial de la Gerencia de Gestión de Activos, almacenados por cortes en el SharePoint de la Gerencia de Mantenimiento para su gestión. 
Ubicación: SharePoint de la Gerencia de Mantenimiento</t>
  </si>
  <si>
    <t>OTs liberadas en SAP ERP</t>
  </si>
  <si>
    <t xml:space="preserve">MT.040.1.1 Validar la cantidad de órdenes de mantenimiento ejecutadas vs las programadas (liberadas) en SAP por las jefaturas de mantenimiento para la vigencia en curso, en caso de encontrar órdenes pendientes mayores a 6 meses, revisar con las jefaturas de mantenimiento la situación detectada y se documentan los compromisos/acciones para cerrar las brechas identificadas. </t>
  </si>
  <si>
    <t>MT.040.1.1 Validar la cantidad de órdenes de mantenimiento ejecutadas vs las programadas (liberadas) en SAP por las jefaturas de mantenimiento para la vigencia en curso, en caso de encontrar órdenes pendientes mayores a 6 meses, revisar con las jefaturas de mantenimiento la situación detectada y se documentan los compromisos/acciones para cerrar las brechas identificadas. Esto alineado con el cumplimiento de los KPIs establecidos para la gestión y el cierre de las brechas identificadas.</t>
  </si>
  <si>
    <t>Se actualiza el control para alinearlo con la verificación que se hace a través del KRI definido en el proceso, sobre este se hace el seguimiento para las OM que se encuentran pendientes por gestionar
Frecuencia pasa de mensual a trimestral</t>
  </si>
  <si>
    <t>GA.020.2.2 Verificar el inventario de los materiales en curso registrados al proyecto en SAP y entregados al contratista por CENIT para los proyectos en ejecución</t>
  </si>
  <si>
    <t>GA.020.2.2 Verificar y asegurar que el inventario de los materiales en curso registrados al proyecto en SAP y entregados al contratista para su custodia, preservación e instalación, cuente con la trazabilidad documental para los materiales instalados y los no instalados se encuentren físicamente en sitio. En caso de discrepancias, se solicitan las justificaciones al contratista para tomar las medidas correspondientes.</t>
  </si>
  <si>
    <t>Observación Pruebas de la Gerencia</t>
  </si>
  <si>
    <t xml:space="preserve">- Control de los inventarios de materiales en custodia del contratista registrados en el formato de Balance de Materiales vigente de CENIT, verificado con la data de SAP ERP (reporte de salidas de material MB51, variante de visualización SOX-PROY) Suministrada por CENIT para los proyectos en ejecución validado por la interventoría.
- IPE de reporte MB51 de SAP ERP.
Ubicación: HORUS
</t>
  </si>
  <si>
    <t>TDH.020.3.3 Verificar cada vez que se va a realizar la atención de un buque tanque en la monoboya, que la infraestructura de transporte se encuentre operativa y disponible, y contar con la autorización correspondiente para realizar las maniobras de carga o descarga enviada por el programador de crudos en Cenit. 
En caso de presentarse alguna novedad, se comunicará de inmediato al programador para que se realicen los ajustes que correspondan.</t>
  </si>
  <si>
    <t>GO.040.3.4 Realizar seguimiento y verificar el cumplimiento de los compromisos adquiridos como resultado de las reuniones adelantadas con las partes involucradas, para dar trámite a las quejas recibidas relacionadas con acoso laboral. Así mismo, presentar a la alta dirección las recomendaciones para el desarrollo efectivo de las medidas preventivas y correctivas de acoso laboral y aspectos psicosociales en el trabajo.
Nota: La evidencia la custodia la/el secretaría/o del Comité de Convivencia.</t>
  </si>
  <si>
    <t>GF.030.15.5. Verificar y aprobar la medición de un nuevo arrendamiento o modificación a un arrendamiento por derecho de uso, basados en las conclusiones de los checklist de arrendamiento diligenciados es SAP por el área de abastecimiento. El área contable determinará los registros a lugar de conformidad con la normatividad vigente los cuales deben ser aprobados por la Jefatura de Contabilidad mediante correo electrónico.
Nota: Solo se verifican aquellos contratos en los que luego de diligenciado el checklist, concluye que existe un arrendamientos por derecho de uso.</t>
  </si>
  <si>
    <t>GF.030.16.2 Revisar y aprobar el cumplimiento del checklist de cierre mensual.</t>
  </si>
  <si>
    <t>GF.030.16.2 Revisar y aprobar el cumplimiento del checklist de cierre mensual para verificar la integridad, validez y valuación de los registros contables para cada uno de los procesos de acuerdo a la información entregada por el Profesional/Especialista de Operaciones Financieras.</t>
  </si>
  <si>
    <t>AB.020.1.7 Revisar los usuarios con accesos a las rutas donde reposa la información digital de los procesos de la etapa Precontractual y Contractual, teniendo en cuenta la necesidad de acceso, de acuerdo con las funciones que realiza vs permiso asignado. Si se cumple con los criterios se indica la confirmación/aprobación respectiva, de lo contrario se solicitan los ajustes de los accesos revisados.
Para las cuentas de usuario que no se reciba respuesta/confirmación se retira el permiso y debe tramitar una nueva solicitud de acceso en caso de requerirlo.</t>
  </si>
  <si>
    <t xml:space="preserve">GF.020.2.2 Verificar que los saldos de la caja menor coincidan con los soportes y saldos de efectivo, a través de arqueos realizados dos veces al año.  </t>
  </si>
  <si>
    <t>GF.030.16.4 Revisar los Estados Financieros mensuales con el fin de verificar la razonabilidad de las cifras y/o hechos económicos relevantes del mes a través de a lista de chequeo de cierre de EF y la información extraída del sistema SAP.
Si aplica, el especialista de Operaciones Financieras solicita explicaciones a las áreas sobre la razonabilidad de las cifras o hechos inusuales que se presentan dentro de los rubros de las cuentas, de ser necesario entre las partes construyen el análisis respectivo y/o se realizan los ajustes necesarios.</t>
  </si>
  <si>
    <t>GF.030.21.1 Revisar los Estados Financieros mensuales, a través de la conciliación entre los saldos reportados en Hyperion frente a la clasificación en la presentación de cierre de estados financieros, validando que las cuentas estén catalogadas de forma adecuada, la razonabilidad de las cifras y la información extraída del sistema SAP ERP.
En caso de identificar diferencias, solicita explicaciones a las áreas sobre la razonabilidad de las cifras o hechos inusuales que se presentan dentro de los rubros de las cuentas, de ser necesario entre las partes construyen el análisis respectivo y/o se realizan los ajustes necesarios, con el fin de garantizar el mapeo adecuado de las cifras y su correlación con los Estados Financieros.</t>
  </si>
  <si>
    <t>Notas relevantes
Origen del cambio</t>
  </si>
  <si>
    <t xml:space="preserve">Se actualiza el control para alinearlo con la verificación que se hace a través del KRI definido en el proceso, sobre este se hace el seguimiento para las OM que se encuentran pendientes por gestionar.
Se actualiza la valoración residual dadas la observación en diseño que generó el auditor de pruebas de la gerencia. </t>
  </si>
  <si>
    <t>Para estos riesgos se desasocia el control TDH.040.1.6 Validar las perdidas o ganancias resultantes del balance diario de los recursos (plantas y líneas), toda vez que no mitiga las causas identificadas ya que el control opera sobre la información posterior, no podría identificar una pérdida asociada a apoderamiento de manera preventiva.</t>
  </si>
  <si>
    <r>
      <t xml:space="preserve">GO.040.3 Demandas laborales o reclamaciones por parte de los empleados activos o retirados 
</t>
    </r>
    <r>
      <rPr>
        <b/>
        <sz val="11"/>
        <rFont val="Calibri"/>
        <family val="2"/>
        <scheme val="minor"/>
      </rPr>
      <t>Causas</t>
    </r>
    <r>
      <rPr>
        <sz val="11"/>
        <rFont val="Calibri"/>
        <family val="2"/>
        <scheme val="minor"/>
      </rPr>
      <t xml:space="preserve">:
- Falta de claridad en los componentes salariales y no salariales de la compensación
- Demoras y errores en la desvinculación de empleados y liquidación definitiva
- Acoso laboral
- Procesos disciplinarios mal ejecutados 
- Incumplimiento de las condiciones laborales pactadas en el Contrato Laboral
- Inconsistencias en la documentación de contratación
</t>
    </r>
    <r>
      <rPr>
        <b/>
        <sz val="11"/>
        <rFont val="Calibri"/>
        <family val="2"/>
        <scheme val="minor"/>
      </rPr>
      <t>Consecuencias</t>
    </r>
    <r>
      <rPr>
        <sz val="11"/>
        <rFont val="Calibri"/>
        <family val="2"/>
        <scheme val="minor"/>
      </rPr>
      <t>: Condenas, sanciones y afectación de la imagen de la compañía. Materialización de riesgos por daño antijurídico.</t>
    </r>
  </si>
  <si>
    <t>AB.010.2 Inoportunidad en el abastecimiento de bienes y servicios requeridos por las áreas usuarias que pueden interrumpir la operación
Causas: 
- Desarticulación entre los diferentes procesos que forman parte de la planeación (Estratégico, Táctico, Operativo, Financiero y Abastecimiento)
- Debilidades en la identificación, definición y análisis de las necesidades de bienes y servicios (especificaciones técnicas) 
- Desalineación de la estrategia con los objetivos del negocio.
- Inoportunidad en la radicación de los procesos por parte de las áreas usuarias 
- Solicitudes de Abastecimiento con información incompleta o desactualizada - Accesos no autorizados a los sistemas de información
- Concentración de funciones en los sistemas de información que operan los procesos de negocio y los servicios de TI
- Solicitudes de procesos no planeados
- Falta de presupuesto que cubra el alcance requerido
Consecuencias: Impacto en la operación (Ineficiencias en los procesos de los negocios, pérdidas económicas), reprocesos e incumplimiento de la promesa de valor (ahorros, tiempo y oportunidad)</t>
  </si>
  <si>
    <t>AB.030.3 Error en el cálculo y /o registro de provisiones / estimaciones de costos, gastos y cuentas por pagar 
Causas:
- Desconocimiento del proceso contable para la causación y o registros contables. 
- Cambios relevantes en los indicadores macroeconómicos.
- No consideración de todas las variables a estimar.
- Olvido de las variables a estimar o de las fechas para la estimación y causación.
Consecuencias: 
- Sanciones, multas o investigaciones por los entes de control.
- Demandas por parte de terceros.</t>
  </si>
  <si>
    <t>AB.030.4 Balance y cierre inoportuno de contratos, con errores, o sin los requisitos establecidos contractualmente
Causas:
- Ausencia de lineamientos para el balance y cierre de contratos
- Información incompleta o inconsistente, entregada por las áreas responsables o contratistas 
- Omitir la atención de solicitudes y/o reclamaciones presentadas por el contratista durante la ejecución del contrato
Consecuencias: Reclamaciones por parte de terceros, sobrecostos, afectación reputacional</t>
  </si>
  <si>
    <t>AB.040.6 Incumplimiento de las obligaciones pactadas en la orden de venta para la disposición de materiales
Causas:
- Falta de experiencia y conocimiento del comprador en la industria y los materiales
- Falta de claridad en las condiciones establecidas en la orden de venta
- Comprador no cuenta con los recursos para realizar el retiro en los tiempos pactados
- Pérdida de interés del comprador en el material
Consecuencias: Reprocesos, sobrecostos, mayores tiempos en procesos de disposición, sanciones de entes ambientales, pérdidas económicas</t>
  </si>
  <si>
    <t>AB.060.9 Debilidades en la legalización y/o cierre de los viajes dentro de los tiempos establecidos por CENIT.
Causas:
- Incumplimiento de los lineamientos y requisitos establecidos para la gestión de viajes.
-Errores en la parametrización de los viajes en la herramienta AVE.
-Fallas en las legalizaciones y/o cierre de viajes registrados en la herramienta.
Consecuencias:
Pérdidas económicas, afectación a la operación, sanciones por parte de entes de control, quejas/ reclamos de funcionarios.</t>
  </si>
  <si>
    <t>AB.070.7 Falta de oportunidad y/o errores en la liquidación de los convenios y/o acuerdos
Causas:
- Inconsistencias o ausencia de soportes y/o informes de seguimiento
- No aseguramiento del reintegro de aportes no ejecutados
- Vencimiento de los medios de control
Consecuencias: Reclamaciones por parte de terceros y aliados, afectación reputacional y pérdida de recursos, sanciones fiscales, disciplinarias y penales</t>
  </si>
  <si>
    <t>CN.010.1 Realizar las proyecciones de volúmenes e ingresos de manera erradas (sin alineación a las condiciones del mercado/industria y estrategia de la Compañía)
Causas:
- Demoras o inexactitud de la información fuente para el cálculo y/o entrega de la proyección 
- Errores en los cálculos y/o falta de revisión de los resultados
Consecuencias: 
- Pérdidas económicas 
- Incumplimiento en la estrategia de sostenibilidad de la Compañía, y reprocesamiento de la información</t>
  </si>
  <si>
    <t>CN.010.2 Plan Estratégico Comercial desalineado con el plan estratégico del negocio
Causas:
- Ausencia o desconocimiento del plan estratégico corporativo y el plan de negocio a largo plazo
- Desconocimiento del balance oferta y demanda de refinados y crudos
- Desconocimiento del resultado de satisfacción del cliente y gestión de PQRS
Consecuencias: 
- Incumplimiento de los objetivos de negocio y de gobierno de la compañía
- Inadecuada asignación de recursos que pongan en riesgo la ejecución de iniciativas clave (tiempo, dinero, talento)</t>
  </si>
  <si>
    <t>CN.030.2 Vincular y mantener clientes reportados en listas restrictivas y con alertas
Causas:
- Desconocimiento, omisión y/o fallas en la ejecución de los procedimientos de debida diligencia
- Ausencia de validación por el nivel requerido sobre la realización de estas revisiones en listas restrictivas periódicas
Consecuencias: 
Afectación en la imagen pública por mantener vínculos con clientes que se encuentran en listas restrictivas, incurriendo en pérdida reputacional y siendo objeto tanto de contagio como de sanciones como por daño antijurídico</t>
  </si>
  <si>
    <t xml:space="preserve">CN.030.3 Incumplimiento de las condiciones del contrato comercial y/o acuerdos por parte de los clientes
Causas: 
- Inconsistencias en la información y formalización del contrato y sus garantías
- Documentación soporte incompleta, aceptación de garantías erróneas, inexistencia de cláusulas de cumplimiento.
- Olvido o error en la actualización del fondo de abandono del cliente Occidental
Consecuencias: 
- Pérdidas económicas
- Posibles demandas </t>
  </si>
  <si>
    <t>CN.030.4 Modificación errónea o manipulación a la información clave en SAP de clientes y/o sus contratos:
Causas:
- Errores en parametrización de SAP
- Accesos no autorizados a los sistemas de información
- Concentración de funciones en los sistemas de información que operan los procesos de negocio y los servicios de TI
Consecuencias: 
- Inexactitud en la información financiera 
- Pérdidas económicas.</t>
  </si>
  <si>
    <t>CN.030.5 Errores en la Liquidación de los servicios prestados a los clientes y/o remitentes. 
Causas: 
- Información reportada por operación central inoportuna, errada o insuficiente
- Información reportada por el área que presta el servicio, inoportuna, errada o insuficiente con relación al servicio prestado y/o los niveles de servicios acordados con las filiales
- Desconocimiento de incumplimientos de los acuerdos comerciales con Clientes que afectan el servicio a cobrar
- Acceso y/o modificación no autorizada a datos y/o fórmulas de las hojas electrónicas utilizadas en el proceso
- Errores con o sin dolo por parte de los funcionarios que participan en la ejecución de los procesos de liquidación. 
Consecuencias:
- Errores en facturación con pérdidas económicas
- Afectación de relaciones comerciales e imagen reputacional de la Compañía.</t>
  </si>
  <si>
    <t>TI.010.1 Plan Estratégico Digital desalineado con el plan estratégico del negocio.
Causas:
- Ausencia o desconocimiento de las prioridades y necesidades de las áreas de negocio
- Ausencia o desconocimiento del Plan Estratégico del Negocio
- Desconocimiento de los lineamientos del grupo empresarial Ecopetrol
- Desconocimiento de la capacidad actual de la arquitectura e infraestructura Digital
- Desconocimiento de las tendencias tecnológicas/digitales del entorno
- Requerimientos detallados de la solución se definan inadecuadamente o incompletos
- Estimaciones inexactas de tiempo y costos
Consecuencias: 
- Incumplimiento de los objetivos de negocio y de gobierno de la compañía
- Sobrecostos 
- Afectación de la percepción interna frente a la gestión Digital.</t>
  </si>
  <si>
    <t>TI.020.1 Implementar soluciones que incumplan los objetivos en términos de: alcance, tiempo y costos.
Causas:
- Requerimientos detallados de la solución se definen inadecuadamente o incompletos
- Imprevistos o nuevas solicitudes que implican cambios de alto impacto en el alcance de la solución
- Estimaciones inexactas de tiempo y costos
- Equipo de trabajo (áreas de negocio, administración del proyecto y personal técnico) insuficientes para su implementación, en términos de tiempo y conocimiento
- Pruebas que no cumplan con la calidad requerida: no incluyen todos los escenarios y/o funcionalidades y aspectos técnicos requeridos
- Incumplimiento de proveedores de servicios a los acuerdos establecidos
- No apropiación por parte de los usuarios de la solución o producto entregado por el proyecto
Consecuencias: 
- Pérdida de la inversión (tiempo y costos)</t>
  </si>
  <si>
    <t>TI.020.2 Interrupciones en la prestación de servicios tecnológicos y/o errores en la implementación de cambios 
Causas:
- Implementación de cambios que no son requeridos (no aprobados)
- Paso a producción con pruebas que no cumplan con la calidad requerida: no incluyen todos los escenarios y/o funcionalidades y aspectos técnicos requeridos
- Realizar pruebas directamente en el ambiente de producción (excepto cambios de emergencia)
- Desconocimiento y/o incumplimiento del paso a paso de las actividades para desplegar en producción y/o plan de retorno
- Cambios implementados en producción por personal de desarrollo o pruebas 
- Afectación en otros sistemas o ítems de configuración no identificados en la implementación del cambio
- Acción u omisión de la implementación de los cambios, favoreciendo a determinados usuarios
Consecuencias: 
- Procesamiento erróneo de datos
- Posibles fraudes
- Sobre costos de operación
- Insatisfacción de los usuarios, baja confiabilidad y/o mala percepción por parte de los usuarios frente a la gestión de TI</t>
  </si>
  <si>
    <t>TI.030.1 Indisponibilidad de los servicios Digitales.
Causas: 
- Incumplimientos por parte del proveedor de servicio
- Desempeño y capacidad de los recursos tecnológicos e infraestructura de telecomunicaciones insuficientes para cubrir las necesidades
- Fallas en la infraestructura tecnológica y enlaces de comunicaciones
- Acceso físico no autorizado o inapropiado a los equipos y/o los centros de datos
- Vulnerabilidades abiertas
- Eventos o incidentes relacionados con: fenómenos naturales, terrorismo, sabotaje, incendio, bloqueo de instalaciones, entre otros.
- Accesos no autorizados a los sistemas de información
Consecuencias: 
- Afectación en la operatividad del negocio 
- Afectación de la satisfacción del cliente interno y externo.</t>
  </si>
  <si>
    <t>TI.030.2 Pérdida de confidencialidad, integridad y/o disponibilidad de la información.
Causas:
- Accesos no autorizados a los sistemas de información
- Concentración de funciones en los sistemas de información que operan los procesos de negocio y los servicios de TI
- Acceso físico no autorizado o inapropiado a los equipos y/o los centros de datos
- Vulnerabilidades abiertas
- Inadecuado uso de la información y los recursos de información/TI por parte de los usuarios 
- Fallas en los dispositivos de almacenamiento de datos
- Fallas en el procesamiento de datos 
Consecuencias: 
- Posible uso indebido de información
- Exposición de vulnerabilidades
- Robo de información y generación de información fraudulenta.</t>
  </si>
  <si>
    <t>TI.030.3 Incumplimiento de las normas relacionadas con derechos de autor en materia de software. 
Causa:
- Instalación por parte del personal y/o de terceros de Software no autorizado y/o licenciado. 
Consecuencias: 
- Sanciones/multas por incumplimiento legal
- Materialización de eventos de seguridad</t>
  </si>
  <si>
    <t>TI.040.2 Incidentes de seguridad de información que exponen datos de la compañía de forma no autorizada.
Causas:
1.	Comportamientos inseguros en el tratamiento de información crítica operativa (empleados o contratistas)
2.	Desconocimiento sobre la temática de ciberseguridad
3.	Inoportunidad en la identificación y gestión de las vulnerabilidades de tecnología de información y/o en la tecnología de operación
4.	Acciones deliberadas de empleados, exempleados y/o terceros en contra de la compañía (tecnología de información y tecnología de operación)
5.	Falla en los mecanismos que puedan identificar situaciones que afecten la información o infraestructura crítica
6.	Dispositivos no autorizados conectados a los sistemas e infraestructura de TI/TO
7.	Acceso no autorizado a la información de la empresa
8. Obsolescencia tecnológica y/o carencia de estándares en la plataforma tecnológica utilizada
Consecuencias: 
- Posible uso indebido de información
- Exposición de vulnerabilidades
- Robo de información y generación de información fraudulenta.</t>
  </si>
  <si>
    <t>TI.040.3 Afectación de los procesos productivos de la compañía/salidas de operación de la tecnología que soporta dichos procesos.
Causas: 
1.	Comportamientos inseguros en el tratamiento de información crítica operativa (empleados o contratistas)
2.	Desconocimiento sobre la temática de ciberseguridad
3.	Inoportunidad en la identificación y gestión de las vulnerabilidades de tecnología de información y/o en la tecnología de operación
4.	Acciones deliberadas de empleados, exempleados y/o terceros en contra de la compañía (tecnología de información y tecnología de operación)
5.	Falla en los mecanismos que puedan identificar situaciones que afecten la información o infraestructura crítica
6.	Dispositivos no autorizados conectados a los sistemas e infraestructura de TI/TO
7.	Acceso no autorizado a la información de la empresa
8. Bajo nivel de integración y/o compatibilidad entre la tecnología de operaciones y la tecnología de información 
Consecuencias: 
- Posible uso indebido de información
- Exposición de vulnerabilidades
- Robo de información y generación de información fraudulenta.</t>
  </si>
  <si>
    <t xml:space="preserve">TI.060.1 Desviaciones o fallas de control no identificadas que impacten el Sistema de Control Interno
Causas:
- Ausencia de mecanismos de seguimiento e identificación de fallas
- Incumplimientos por parte del proveedor de servicios Digitales
Consecuencias: 
- Pérdida de confianza en la gestión de los servicios digital
- Calificación negativa al Sistema de Control Interno por parte de los entes de control
</t>
  </si>
  <si>
    <t>TO.030.1 Indisponibilidad/caída de los servicios de tecnología de la Operación
Causas:
- Incumplimientos por parte del proveedor de servicio de mantenimiento de los equipos y servicios requeridos en la operación de los sistemas de control
- Desempeño y capacidad insuficiente de los activos para cubrir la operación
- Acceso físico no autorizado o inapropiado a los equipos y/o los sistemas de control. Dispositivos no autorizados conectados en sistemas corporativos o sistemas industriales
- Acceso lógico no autorizado o inapropiado a los equipos y/o los sistemas de control
- Vulnerabilidades abiertas/brechas de seguridad de la información
- Errores en la implementación de cambios e intervenciones en los sistemas de control
- Eventos o incidentes relacionados con: fenómenos naturales, terrorismo, sabotaje, incendio, bloqueo de instalaciones, entre otros.
- Fallas en el suministro de servicios (energía, comunicaciones, control ambiental, etc.)
- Eventos (UPS insuficientes, plagas, sistema de tierras que no funcionan, goteras, etc.) que generan indisponibilidad, fallas o daños en los activos.
Consecuencias: paros en la operación de transporte, disminución de la confiabilidad y disponibilidad de los activos industriales, pérdidas económicas.</t>
  </si>
  <si>
    <t>EE.10.1 Establecer un modelo de procesos sin alineación con el direccionamiento estratégico y las necesidades de la organización
causas:
- Desconocimiento de la estrategia y lineamientos corporativo 
- Desarticulación entre el modelo de procesos, riesgos y controles, estructura y Tecnología
- Desactualización o ausencia de la documentación de procesos
- Desconocimiento del modelo de procesos y documentación asociada por parte de los colaboradores
Consecuencias:
Ineficiencias en los procesos afectando el logro de objetivos estratégicos</t>
  </si>
  <si>
    <t>GF.030.1 Reconocer y avaluar de manera errada o incorrecta las cuentas por cobrar.
Causas:
- Fallas en la actualización de los saldos de deudores en SAP -Modulo AR
- Errores o inconsistencias en Información de los deudores y aplicación de sus pagos.
- Detección inoportuna de los vencimientos de los clientes por error humano o deficiencias en el seguimiento y gestión en recuperación de cartera para los deudores 
- Errores  e inconsistencias en el análisis y cálculo del deterioro de cartera por la incorrecta aplicación de la política.
- Castigos de cartera sin el soporte y aprobación correspondiente.
Consecuencias:
Generando pérdidas económicas para la compañía, sobre o sub estimación de las cuentas por cobrar e información financiera no razonable para la toma de decisiones.</t>
  </si>
  <si>
    <t>GF.030.10 Errores o inconsistencia en la determinación del valor de uso o valor razonable de la Propiedad, planta y equipo
Causas
- La metodología implementada en el modelo usado para la determinación del importe recuperable de los activos no sea confiable y no se encuentre asegurada. (Hoja de Excel)
- Omisión o utilización de información incompleta en la base de activos (Propiedad, Planta &amp; Equipo) considerados para el análisis.
- Inexactitud en la aplicación de las variables y utilización de los supuestos (tasas de descuento, volúmenes y diferenciales, entre otros) que se emplean en los cálculos de flujos para deterioro.
- Premisas utilizadas en las proyecciones para la determinación del importe recuperable no se encuentran debidamente soportadas.
- Errores en la formulación matemática de los cálculos que soportan la determinación del importe recuperable, sea por valor razonable o valor en uso.
- Procesar inputs de entrada de información de forma inadecuada.
- Recibir y procesar inputs suministrados por personal no autorizado.
- Incorrecta interpretación e inoportuno análisis de los indicadores de deterioro.
Consecuencias:
Errores en la determinación del registro contable asociado al deterioro de la propiedad planta y equipo afectando la razonabilidad de los EEFF</t>
  </si>
  <si>
    <t xml:space="preserve">GF.030.11 Errores o Inconsistencias en la aplicación de la NIC 36 y Políticas contables:
Causas
- Omisión, desconocimiento, malinterpretación o análisis inadecuado de la normatividad y/o lineamientos locales o internacionales.
- Errores en la identificación de nueva normativa y en el análisis del impacto para la Compañía.
- Incorrecta determinación de agrupación de los activos en UGE´s
Consecuencias:
Errores en la determinación del registro contable asociado al deterioro de la propiedad planta y equipo afectando la razonabilidad de los EEFF
</t>
  </si>
  <si>
    <t xml:space="preserve">GF.030.12 Registro errado de la pérdida/ recuperación por deterioro de activos fijos:
Causas
- Incompletitud e inexactitud de los activos fijos agrupados por UGE
- Error en la determinación del cost of disposal
- Error en la comparación del importe recuperable por UGE versus el valor en libros de los activos 
Consecuencias:
Errores en la determinación del registro contable asociado al deterioro de la propiedad planta y equipo afectando la razonabilidad de los EEFF
 </t>
  </si>
  <si>
    <t>GF.030.15 Inconsistencias u errores en la aplicación de políticas contables.
Causas:
- Omisión, desconocimiento, malinterpretación o análisis inadecuado de la normatividad y/o lineamientos locales o internacionales.
- Falta de consistencia en las políticas contables para efectos del estado financiero individual.
- Errores en la identificación de nueva normativa y en el análisis del impacto para la Compañía.
Consecuencias: 
Generando afectación de la razonabilidad de los Estados Financieros individuales, toma decisiones equivocadas por parte de los usuarios de la información financiera y contable.</t>
  </si>
  <si>
    <t>GF.030.16 Inoportunidad en el registro de las transacciones para el cierre contable.
Causas: 
- Incumplimiento por parte de los responsables del calendario de reportes.
- Demoras o errores en la entrega de información por parte de terceros, incluyendo casa matriz.
- Caídas, fallas, inconsistencias o demoras en la configuración de los sistemas (SAP, ENRUTA, etc.).
- Desconocimiento de operaciones significativa internas o externas asociadas a transacciones no rutinarias o complejas.
- Diferencias entre módulos de SAP y los registros contables.
- Falta de seguimiento a partidas antiguas
- Mapeo inadecuado de las cuentas de SAP Vs Hyperion.
- Errores en la identificación y reporte de las operaciones reciprocas.
- Cargue incompleto de la información.
- Omisión o reporte errado de las notas y revelaciones.
- Información financiera sin revisión y aprobación de los funcionarios y organismos de la Compañía de nivel correspondiente.
Consecuencias: 
-Afectación de la razonabilidad de los Estados Financieros individuales, toma decisiones equivocadas por parte de los usuarios de la información financiera y contable.</t>
  </si>
  <si>
    <t>GF.030.6 Contabilizar incorrectamente y/o inoportunamente en las cuentas contables y/o centros de costo el resultado del proceso de depreciación o amortización.
Causas:
- Errores en la clasificación de las cuentas de depreciación y amortización.
- Fallas en la parametrización en el sistema SAP.
- Corrida más de una vez del proceso de depreciación y/o corrida en periodo cerrado.
- Falta de integridad en la corrida del proceso de depreciación.
- Debilidades en la integración de saldos entre módulos (FI, AM)
- Modificación no autorizada a las transacciones criticas de propiedad planta y equipo. 
- Asignación incorrecta de vidas útiles.
- Desconocimiento de la política de depreciación.
Consecuencias: 
Generando sub o sobrestimación de la depreciación de los activos y errores en los Estados Financieros de la Compañía.</t>
  </si>
  <si>
    <t>GF.030.8 Incumplimiento a los requisitos legales de facturación establecidos en el Estatuto Tributario o procedimientos de la Compañía
Causas:
- La recepción/aceptación de facturas que no cumplan con dichos requisitos
- Facturas ficticia o no tenga validación de la DIAN
Consecuencias:
Multas y/o sanciones, información fraudulenta, Inexactitud en las declaraciones tributarias e inconsistencia en las cifras reflejadas en los estados financieros</t>
  </si>
  <si>
    <t>GF.030.9 Posibilidad de recibir dádivas o beneficios a nombre propio o de tercero para agilizar pagos a algún tercero.
Causas:
- La recepción/aceptación de facturas que no cumplan con dichos requisitos
- Incumplimiento de los principios y valores establecidos por la entidad
- Registrar factura y/o ordenar pagos sin aprobación por parte del rol autorizado. 
- Concentración de funciones.
Consecuencias:
Afectación a la reputación de la compañía
Daño antijurídico</t>
  </si>
  <si>
    <t>GF.030.9 Posibilidad de recibir dádivas o beneficios a nombre propio o de tercero para agilizar pagos a algún tercero.
Causas:
- La recepción/aceptación de facturas que no cumplan con dichos requisitos
- Incumplimiento de los principios y valores establecidos por la entidad
- Registrar factura y/o ordenar pagos sin aprobación por parte del rol autorizado. 
- Concentración de funciones.
Consecuencias:
Afectación a la reputación de la compañía.</t>
  </si>
  <si>
    <t xml:space="preserve">GA.020.2 Pérdida, deterioro o faltantes de materiales de propiedad de Cenit en el desarrollo y ejecución de proyectos
Causa: 
- Ingreso y salida de materiales sin las medidas de seguridad y restricción correspondientes.
- Inadecuada custodia de los equipos y materiales a instalar 
- Sobrantes de materiales no identificados. 
- Inadecuada custodia de los equipos y materiales sobrantes
Consecuencias: Pérdidas económicas correspondientes a los costos del material / Deterioro de materiales
</t>
  </si>
  <si>
    <t>GA.020.3 Realizar pagos de bienes y servicios sin recibir, asociados a la ejecución de proyectos
Causas:
- Errores en las actas de recibo de actividades ejecutadas o bienes (Insiste)
- Errores en las Hoja de entrada de servicio.
- Movimientos de entrada de bodega en SAP errados o generadas por personal no autorizado
- Errores o colusión en la facturación de los contratistas que intervienen en el desarrollo de los proyectos 
Consecuencias: Mayores costos (asignación de recursos que no contribuya al logro de la promesa de valor) / Incumplimiento normativo / Indisponibilidad del Activo / Disminución de ingresos.</t>
  </si>
  <si>
    <t>GA.030.2 Sobrevaloración de activos industriales.
Causas:
- Errores en la desincorporación de activos (p.e. no incluir todos los activos)
- No realizar la baja contable de activos que ya no están en la operación
Consecuencias: posibles afectaciones a la competitividad con vista tarifaria</t>
  </si>
  <si>
    <t>GA.040.1 Errores o fallas en la definición de planes de mantenimiento preventivo
Causas:
- Fallas en la identificación de necesidades de mantenimiento por parte de Proyectos, Estaciones y Líneas
- Desconocimiento o no identificación de los Repuestos Esenciales (BOM) requeridos para la operación del activo
- Desconocimiento o no identificación de los Repuestos Críticos requeridos para la operación del activo
Consecuencias: sobrecostos e interrupción o afectación de la operación</t>
  </si>
  <si>
    <t>GA.040.2 Incumplimiento de los planes de mantenimiento establecidos
Causas:
- Incumplimiento por parte de los proveedores que ejecutan las actividades de mantenimiento
- No entrega de recursos para ejecutar los mantenimientos por parte de abastecimiento
- Liberación errada de las ordenes de mantenimiento o por usuarios no autorizados
- Fallas en la programación de mantenimientos considerando el plan aprobado, las ordenes ejecutadas y las necesidades de la operación
- Ausencia de licencias, permisos, acuerdos y/o condiciones de seguridad física para ejecutar las actividades de mantenimiento
- Eventos o incidentes relacionados con: fenómenos naturales, terrorismo, sabotaje, incendio, bloqueo de instalaciones, entre otros.
Consecuencias: sobrecostos e interrupción o afectación de la operación</t>
  </si>
  <si>
    <t>AC.040.2 Iniciar y/o ejecutar proyectos o actividades sin la viabilidad ambiental correspondiente.
Causas:
- Demoras y/o reprocesos en los tramites con las autoridades correspondientes.
- Realizar actividades sin el permiso ambiental
- Cambios en los alcances no informados o informados inoportunamente
- Cambios en la programación de las intervenciones que reducen los tiempos para la obtención de los permisos.
- Cambios en las condiciones ambientales que soportan la ejecución de los proyectos.
Consecuencias:
Atrasos y mayores costos en los proyectos e imposibilidad de hacer mantenimiento a la infraestructura de Cenit, sanciones y multas de la autoridad ambiental</t>
  </si>
  <si>
    <t>AC.040.3 Inversiones ambientales sin estimar en los estados financieros.
Causas: 
- Desconocimiento de las obligaciones ambientales, entre ellas, inversión del 1%, compensación ambiental.
- Desconocimiento de los saldos registrados
Consecuencias:
Incumplimiento a las normas contables y financieras, errores en el reporte de los estados financieros.</t>
  </si>
  <si>
    <t xml:space="preserve">SS.020.1 Ausencia o falencia en la oportunidad, claridad y calidad en la prestación de la Asesoría Jurídica
Causas:
- Falta de mecanismos que aseguren la unificación de criterios jurídicos concretos.
- Desconocimiento por parte gerencia de las actualizaciones de la legislación, normativas, jurisprudencia o regulaciones aplicables.
- Demoras en la obtención de la información o documentación relevante para el análisis y sustento del caso, una vez se reciba la solicitud de asesoría por parte de las áreas.
Consecuencias: 
- Procesos de la compañía sin acompañamiento jurídico, decisiones erradas por parte de la Administración, multas o sanciones económicas.
- Posible daño antijurídico
</t>
  </si>
  <si>
    <t>SS.020.3 Definición de la estrategia de defensa de los procesos judiciales en contravía de los intereses de Cenit
Causas
- Falta de integridad, confiabilidad y completitud de la información de los procesos Judiciales. 
- Deficiencia y/o inoportunidad en la creación, actualización y seguimiento de los procesos judiciales en las herramientas establecidas
- Falta de definición de lineamientos de defensa para cada proceso
- Desactualización de la información reportada en Ekogui con respecto a la realidad de los procesos.
- Conflicto de interés en la contratación de apoderados externos y la designación de árbitros
- Desconocimiento por parte del área jurídica de requerimientos o procesos jurídicos
- Falta de eficacia del proceso penal
- Falta de implementación de la PPDA y Falta de seguimiento y evaluación a la PPDA
Consecuencias: Afectación a la operación de la compañía, afectación a la reputación, pérdidas económicas, sub estimación o sobre estimación de los pasivos contingentes.
Materialización de daños antijurídicos.</t>
  </si>
  <si>
    <t>SS.020.7 Posibilidad de recibir dádivas o beneficios para omitir y/o no realizar la gestión correspondiente en la defensa legal de Cenit contra terceros
Causas:
- Incumplimiento de los principios y valores éticos establecidos por Cenit.
- Conflicto de interés en la contratación de apoderados externos y la designación de árbitros
- Ineficiencia en la defensa legal.
Consecuencias: 
Pérdidas económicas y afectación a la reputación. Materialización de daños antijurídicos</t>
  </si>
  <si>
    <t>SS.030.3 Cuestionamiento al liderazgo y reputación de Cenit por retos de gobernanza y transparencia
Nota: Equivalente al riesgo ES.06 de la matriz de estrategia de sostenibilidad
- Falta de claridad para los grupos de interés de la forma en que se organiza Cenit, quién la dirige, la forma en que se toman decisiones empresariales y de ESG
- Ausencia de esquemas de rendición de cuentas accesibles, precisos, confiables y periódicos de acuerdo con los intereses y expectativas de cada grupo de interés
- Falta de revelación de información a los grupos de interés respecto al impacto (positivo y negativo) de la operación de la Compañía
- Posicionamiento corporativo alejado de tendencias internacionales en sostenibilidad y de los temas que los medidores/radares están captando de las empresas líderes
- Actuaciones de los administradores en contravía de las prácticas de ética, transparencia y buen gobierno de la Compañía
Consecuencias: Perdida de reputación y confianza grupos de Interés.</t>
  </si>
  <si>
    <t>CN.020.4 Publicar tarifas incorrectas y/o sin autorización que conducen a toma de decisiones por fuera de los objetivos comerciales
Causas:
- Incumplimiento a los procedimientos 
- Revisiones y/o aprobaciones inadecuadas, 
Consecuencias: Afectación reputacional para la Compañía</t>
  </si>
  <si>
    <t>PDN.010.1 Establecer y/o actualizar la estrategia sin generar valor a los stakeholders
Causas:
- Falta de inclusión y análisis de información de variables internas y externas
- Falta de conocimiento de los objetivos y visión del Grupo Empresarial Ecopetrol
- Errores en la consolidación de la información 
Consecuencias:
Definición de metas no claras, difíciles de medir y/o por fuera de la realidad actual del negocio que dificultan la toma de decisiones para el logro de la estrategia, multas y sanciones, perdida de valor y posición competitiva</t>
  </si>
  <si>
    <t>PDN.020.2 Fallas en la elaboración del plan financiero de costos y gastos.
Causas:
- No alineación con la estrategia corporativa y con casa matriz
- Falta de definición y divulgación oportuna de los lineamientos para la elaboración del presupuesto de la Compañía
- Error en la definición del modelo de gestión de costos y la matriz de distribución de costos 
- Errores en la consolidación del presupuesto
- Metas no aprobadas
- Accesos no autorizados a los sistemas de información
- Concentración de funciones en los sistemas de información que operan los procesos de negocio y los servicios de TI
Consecuencias:
Generando toma de decisiones por fuera de la estrategia y objetivos de la compañía y pérdidas económicas</t>
  </si>
  <si>
    <t>PDN.020.3 Selección y/o estructuración del portafolio de proyectos e inversiones inviables para las operaciones, recursos y/o estructura de la Compañía
Causa: 
- Errores en la definición de los parámetros de selección para proyectos o iniciativas de la Compañía
- Imprecisión en la determinación de los límites de presupuesto
- Falta de conocimiento de los objetivos estratégicos de la Compañía
- Imprecisión o equivocación en los supuestos y premisas que definen las promesas de valor de las iniciativas y proyectos de mediano y largo plazo
- Cálculos erróneos y/o inconsistencias en los modelos 
Consecuencias:
Desviaciones en el cumplimiento de objetivos estratégicos, pérdida de sostenibilidad de la Compañía y posibles pérdidas económicas</t>
  </si>
  <si>
    <t>PDN.020.4 Errores en la asignación presupuestal de recursos en el sistema SAP
Causas:
- Fallas en la creación y gestión de los proyectos en SAP
- Errores voluntarios o involuntarios en el cargue o por registro incorrecto de la información necesaria en la creación del proyecto en el sistema de información SAP
- Accesos no autorizados a los sistemas de información
- Concentración de funciones en los sistemas de información que operan los procesos de negocio y los servicios de TI
Consecuencias:
Imprecisión de la asociación y/o distribución de costos / gastos, reprocesos</t>
  </si>
  <si>
    <t>AC.050.1 Ejecución de los planes anuales de preparación para la respuesta a emergencias operacionales sin alineación con los análisis de riesgos de la infraestructura, las directrices y normatividad aplicable.
Causas:
- Desconocimiento de las directrices y normatividad aplicable y valoración de riesgos de la infraestructura en la definición del plan.
- Desconocimiento de los resultados de la implementación del proceso, lecciones aprendidas e investigación de incidentes.
- Desconocimiento del plan anual de preparación para la respuesta a las emergencias operacionales.
- Incumplimiento por parte de las áreas a la ejecución de las actividades del plan anual de preparación y respuesta a las emergencias operacionales.
Consecuencias: Afectación a personas, ambiente e infraestructura, Incumplimiento de requerimientos legales, afectación a la continuidad de negocios y generación de crisis.</t>
  </si>
  <si>
    <t>AC.050.2 Respuesta Insuficiente o inoportuna a la atención de emergencias operacionales.
Causas:
- Definición inadecuada (dimensionamiento o claridad en los lineamientos) de los planes anuales de preparación para las respuestas a emergencias operacionales.
- Incumplimiento por parte de las áreas a la ejecución de las actividades del plan anual de preparación y respuesta a las emergencias operacionales.
- Condiciones de entorno y seguridad física que limiten la respuesta a la emergencia.
- Incumplimiento por parte de las áreas de los roles y responsabilidades asignados para la respuesta a la emergencia. 
Consecuencias: Afectación a personas, ambiente e infraestructura, Incumplimiento de requerimientos legales, afectación a la continuidad de negocios y generación de crisis.</t>
  </si>
  <si>
    <t>ELC.EC.01 Falta de compromiso con la integridad y los valores éticos.
Causas:
- Falta de definición, aprobación y divulgación de las políticas, manuales y procedimientos en materia de: Delegación de autoridad, Ética, Denuncias éticas, Cumplimiento, Buen Gobierno y Responsabilidad Social Corporativa
- No promover actuaciones basadas en la integridad y los valores éticos. 
- Falta de capacitación en relación a los temas de ética, cumplimiento, conflictos de interés y mecanismos para realizar denuncias éticas.
- Falta de gestión de las denuncias, consultas y dilemas interpuestas por los grupos de interés.
- No llevar a cabo procesos de debida diligencia (verificación en listas para los miembros de Juntas).
- Desconocimiento de la alta gerencia de las actividades realizadas por el Oficial de Cumplimiento.
Consecuencias:
Pérdidas económicas, sanciones, involucramiento en procesos legales y afectación reputacional por daño o pérdida del buen nombre.</t>
  </si>
  <si>
    <t>ELC.EC.03 Incumplimiento a la normatividad establecida en temas de Ética / Fraude / Corrupción / Soborno / SAGRILAFT
Causas: 
- Desconocimiento de la normatividad establecida o de nuevas normas requeridas.
- Inoportuna implementación y/o incumplimiento a su aplicación.
Consecuencias:
Pérdidas económicas, sanciones, involucramiento en procesos legales y afectación reputacional por daño o pérdida del buen nombre.</t>
  </si>
  <si>
    <t>SS.010.1 Adquisición de derechos inmobiliarios por fuera de las necesidades de los proyectos en términos de alcance y tiempo
Causa:
- Errónea identificación de las necesidades de los proyectos
- Incumplimiento del plan de adquisición por parte del contratista
- Incumplimiento en los acuerdos con los propietarios
Consecuencias:
- Materialización de daños antijurídicos 
- Retrasos en la ejecución de proyectos por la no disponibilidad de las áreas, sobrecostos por reprocesos en los proyectos y en la ejecución del componente inmobiliario, incumplimiento de objetivos empresarial, quejas por parte del terceros y demandas.</t>
  </si>
  <si>
    <t>GO.040.6 Calcular, reconocer y pagar préstamos con inconsistencias y sin el cumplimiento de requisitos
Causas:
- Falta de seguimiento a las condiciones establecidas en la cartilla de beneficios económicos individuales y compensación
- Inexactitud en la información fuente y errores en la digitación
- Fallas en el sistema en la aplicación de pagos y actualización de los saldos
Consecuencias:
- Pérdidas económicas
- Información financiera no razonable por sobre o sub estimación de las cuentas por cobrar 
- Incumplimiento de la normativa de beneficios y de los compromisos adquiridos con los trabajadores
- Materialización de riesgos por daño antijurídico</t>
  </si>
  <si>
    <t>TDH.010.1 Incumplimiento de los estándares técnicos y/o especificaciones de calidad y cantidad en las entregas a clientes.
Causas:
- Desconocimiento de los lineamientos normativos
- Falta y/o fallas en los acuerdos para viabilizar la operación
- Desempeño inadecuado de los sistemas de medición (estática - tanques).
- Producto por fuera de especificaciones de calidad (tanques y líneas)
Consecuencias: perdidas económicas, reclamación de clientes y afectación de los acuerdos comerciales, multas/sanciones.</t>
  </si>
  <si>
    <t>TDH.020.1 Incumplimiento a las metas presupuestales volumétricas de transporte.
Causas: 
- Fallas en la asignación de la capacidad de transporte (líneas y almacenamiento) de volúmenes asignados por línea.
- Fallas en el cálculo de las capacidades de excedentes y ofrecidas
- Fallas operativas o incidentes operacionales (eventos eximentes, daños en activos de transportes como líneas, bombas, tanques, etc.)
- Errores en los pronósticos
Consecuencias: aumento de costos y/o dejar de maximizar los ingresos.</t>
  </si>
  <si>
    <t>TDH.020.2 Falta o fallas en la asignación de la propiedad de los cargamentos exportados por el terminal Coveñas.
Causas: 
- Errores en el cargue de la información de CVC, nominaciones aprobadas y cumplimientos a la fecha.
- Errores en el cálculo de los inventarios proyectados de cada cliente.
- Acceso y/o modificación no autorizada a datos y/o fórmulas de las hojas electrónicas utilizadas en el proceso
Consecuencias: reclamaciones por parte de los clientes y posibles costos asociados al pago de indemnizaciones</t>
  </si>
  <si>
    <t>TDH.020.3 Incumplimiento al programa (atención de buques) de exportaciones / Importaciones.
Causas:
- Desviaciones en la ejecución del programa, no se recibe el producto ( exportación)
- No se cumple con las nominación aceptadas en las líneas aferentes al terminal 
- Programación o ejecución errada de los movimiento del terminal
- Indisponibilidad de la infraestructura y/o el recurso humano para el cargue o descargue de buques.
Consecuencias: reclamaciones por parte de los clientes y posibles costos asociados al pago de indemnizaciones por demoras.</t>
  </si>
  <si>
    <t>TDH.020.4 Entrega de volúmenes no solicitados por los clientes
Causas:
- Errores en la programación.
- Incumplimiento a la ejecución del programa.
Consecuencias: reclamaciones por parte de los clientes y posibles costos asociados al pago de indemnizaciones, facturación errada a los clientes.</t>
  </si>
  <si>
    <t>TDH.020.6 Incumplimiento a la nominación de los remitentes.
Causas:
-No disponibilidad del producto en los puntos de origen
-Afectaciones por temas sociales, atentados, ilícitas, desastres naturales
-Falla de terceros como proveedores de energía (eléctrica, gas, combustible)
-Disponibilidad y confiabilidad de equipos (bombas, tanques, líneas, etc.).
-Decisiones de clientes respecto al no recibo de producto
-No disponibilidad de cupo por parte de clientes (altos inventarios).
- Interpretación errónea de los programas de bombeo.
- Incumplimiento por parte de la operación local a las directriz de la operación central.
Consecuencias: reclamaciones por parte de los clientes y posibles costos asociados al pago de indemnizaciones.</t>
  </si>
  <si>
    <t>TDH.020.7 Falta de capacidad o perdida de oportunidad de almacenamiento para cumplir con la demanda de transporte esperado.
Causas: 
1. Análisis errados o incompletos de las necesidades de almacenamiento.
2. Desviaciones de los tiempos de mantenimiento de los tanques o por fuera de servicio (no planeado).
3. No contar con la infraestructura suficiente en las zonas con alta demanda (propio o alquilada).
Consecuencias: Disminución de los ingresos en la compañía ya que los mayoristas buscaran otros medios para suplir sus necesidades de transporte / Reclamaciones de los remitentes por desvío de producto a otros puntos de entrada no óptimos con los respectivos sobrecostos asociados.</t>
  </si>
  <si>
    <t>TDH.030.1 Errores en el cálculo de los costos variables (energía eléctrica, gas, combustibles, Diesel, DRA) de la operación.
Causas:
- Registros errados (parámetros) del sistema (longitud, diámetro, perfil, viscosidad) en SPS STONER 
- Errores en los cálculos/formulas en las hojas de Excel utilizadas en el proceso y análisis del resultado
- Desconocimiento de la infraestructura existente o información desactualizada en la misma
- Diferentes fuentes de información, no oficiales y/o erradas, datos no disponibles
- Errores en la revisión de solicitud de fondos y legalización de costos 
- Diferencias entre el consumo de los insumos establecido a nivel contractual respecto a lo ejecutado 
Consecuencias: errores en la evaluación del costeo, inconsistencias en las distribuciones de costos y estados financieros no acordes con la realidad del negocio.</t>
  </si>
  <si>
    <t>TDH.030.3 Realizar operaciones por fuera de los parámetros establecidos (ventanas operativas). 
Causas:
- Falta de aplicación de los parámetros óptimos de operación establecidos en los instructivos de operación de los sistemas de transporte.
- Indisponibilidad de equipos en estaciones y líneas
Consecuencias:
- Sobrecostos de la operación de transporte
- Daños a la infraestructura</t>
  </si>
  <si>
    <t>TDH.040.1 Información de los volúmenes de crudos y refinados de la operación de transporte con errores o inconsistencias. 
Causas: 
- Daños o mal funcionamiento de los sistemas de medición. (Tanques y Líneas)
- Estimaciones erradas de movimientos trazables (p.e: drenajes, recibos de carrotanques, etc.)
- Cálculos errados de evaporaciones tanques
- Errores en la captura de la información de balances
- Errores en la configuración del modelo de balance.
- Inoportunidad en los registros realizados por parte de los operadores.
- Cambios no autorizados de información Volumetrica oficial
- Indisponibilidad de los sistemas de medición (tanques y líneas).
Consecuencias: Daño reputacional, Reclamos de clientes, perdidas económicas e incumplimientos regulatorios.</t>
  </si>
  <si>
    <t>TDH.040.2 Pérdidas o ganancias de volúmenes recibidos en custodia de crudos y refinados por fuera de los limites de control. (Modelo de balance líneas y tanques).
Causa: 
- Hurtos o apoderamiento de hidrocarburos.
- Evaporaciones o mal funcionamiento de los sistemas.
Consecuencias: Para crudos; Afectación reputacional con posible pérdida de clientes y refinados, mayor costo operativo para CENIT por pérdida de producto.</t>
  </si>
  <si>
    <t>Se elimina el control como parte del ejercicio de optimización del proceso, toda vez que corresponde a una actividad del proceso para la posterior ejecución del control ELC.AC.13.2 Revisar y aprobar a través de la información presentada en el Junta Directiva y realizar su seguimiento al cumplimiento del plan financiero, con lo cual se estaban duplicando las evidencias.</t>
  </si>
  <si>
    <t>No aplica, no se hacen cambios en el control, se mantiene para mitigar los riesgos propios del proceso</t>
  </si>
  <si>
    <t>AC.040.1.2 Monitorear el cumplimiento a los requerimientos ambientales a través de:
1. Análisis y verificación de requerimientos ambientales con respuesta a las mismas en modo, tiempo/fecha y lugar.
2. Seguimiento a la implementación de los planes de acción que surgen como resultado de los requerimientos.
3. Gestión de alertas que deben ser escaladas al área responsable para su gestión.
4. Inspecciones de campo aleatorias en la operación y en la ejecución de intervenciones para verificar que se de cumplimiento a las obligaciones ambientales. En caso de identificar desviaciones o incumplimientos, los responsables definen planes de acción correctivos que son monitoreados garantizando el cumplimiento.</t>
  </si>
  <si>
    <t>CN.030.5.1 Verificar y aprobar los valores a facturar
1. Para Oleoductos con base en las cantidades aprobadas a transportar en el Programa de transporte de la última versión que se tenga disponible después del día veinte (20) del mes anterior (M-1) enviadas por la Jefatura de Calidad y Gestión Volumétrica, y los contratos vigentes. Lo anterior para informar al área de facturación los valores a facturar de la nominación del mes en curso y los ajustes necesarios a los valores facturados en meses anteriores.
Nota: Para la facturación del mes de enero de cada año, la liquidación se hará con el volumen de la última versión del Programa de Transporte disponible al día quince (15) de diciembre del mes anterior (M-1).
Los ajustes de la facturación de oleoductos, descargaderos, puertos de manejo de crudos y otros servicios se realizarán como mínimo 1,5 meses después de finalizado el mes de operación de contarse con toda la información requerida en relación con las compensaciones volumétricas y/o los documentos de actas o balances de certificación de volúmenes. No obstante, la facturación de ajustes está sujeta a la oficialización de las cifras y soportes de estas por la Jefatura de Planeación y Programación de Oleoductos y Jefatura de Calidad y Gestión Volumétrica.
2. Para Poliductos la facturación del TOP para el servicio de almacenamiento y cargue en Tocancipá es liquidado de manera trimestral. Los demás servicios la liquidación es de manera mensual.
- Para servicio de puertos de refinados los ajustes a la facturación se realizan dentro de los primeros 15 días del mes siguiente a la prestación del servicio.
- Para la facturación de la estampilla de GLP, SoP y compensaciones se realizan dentro de los primeros 20 días del mes siguiente a la prestación del servicio.
3. Para la facturación de servicios de marcación y operación portuaria, se factura mes vencido con base en la información oficial enviada por la Dirección de Operaciones o la Jefatura de Planeación y Programación de Poliductos, cuando no se tiene la información se reporta en estimados.</t>
  </si>
  <si>
    <t>SS.040.1 Incumplimientos legales o regulatorios y/o daños antijuridicos
Causas:
- Desconocimiento de la regulación, lineamientos y procedimientos internos
- Cambios en el marco legal y regulatorio (ambiental, tarifas, impuestos, entorno, etc.) que generen afectación operativa, económica y el desarrollo o realización de proyectos o nuevos negocios.
Consecuencias:
Sanciones e investigaciones, requerimientos de entes de control y afectación en la imagen por incumplimientos regulatorios
Materialización de daños antijuridicos</t>
  </si>
  <si>
    <t>SS.040.1.1 Monitorear las novedades/cambios en el marco normativo aplicable a Cenit, analizando y verificando cuales novedades tienen impacto directo en la Compañía para actualizar el marco regulatorio que permita dar respuesta oportuna a los nuevos requerimientos y solicitudes, según aplique.
Posteriormente, informar los temas relevantes al comité de regulación y áreas interesadas.</t>
  </si>
  <si>
    <t>SS.040.1.1 Monitorear las novedades/cambios en el marco normativo aplicable a Cenit, analizando y verificando cuales novedades generadas desde las entidades del sector energético tienen impacto directo en la Compañía para actualizar el marco regulatorio que permita dar respuesta oportuna a los nuevos requerimientos y solicitudes, según aplique.
Posteriormente, informar los temas relevantes al comité de regulación y áreas interesadas.</t>
  </si>
  <si>
    <t>GO.040.2.1 Revisar y aprobar los pagos de seguridad social y parafiscales para ello:
1. Verificar que la información salarial de cargo y HeadCount estan en el reporte de estructura organizacional
2. Validar la liquidación del IBC de los aportes a la seguridad social y parafiscales, tomando como base los conceptos liquidados del periodo de nómina y la aplicación de los topes y tarifas según normativa vigente.
3. Verificar la aplicación de las novedades reportadas dentro del periodo: Vinculaciones, desvinculaciones, traslados, cambio de salarios, etc. Esto a través del check list del proceso de Validación de Seguridad Social y Parafiscales.
4. Asegurar que el valor incluido en las planillas de seguridad social se contabilicen y que al momento del pago coincidan con los registros contables
5. Asegurar el pago oportuno de la seguridad social y parafiscales en las fechas establecidas de acuerdo con la legislación vigente, definiendo para ello un cronograma de nómina.
En caso de presentarse ajustes, se envía correo electrónico con los cambios y comentarios al Outsourcing de nómina.</t>
  </si>
  <si>
    <t>GF.030.7.2 Revisar el registro manual y asegurar que el formato de pago manual esté correctamente diligenciando, que incluya todos los documentos soporte necesarios y que cuente con la aprobación correspondiente mediante la firma del responsable.
En señal de revisión el Supervisor del Outsourcing de Cuentas por Pagar deja un comentario en el sistema SAP con visto bueno. En caso de encontrar inconsistencias, se anula el documento en el sistema SAP.</t>
  </si>
  <si>
    <t>GF.030.16.4 Revisar los reportes financieros individuales (mensuales), con el fin de verificar la razonabilidad de los Estados Financieros y/o hechos económicos relevantes del mes a través de la lista de chequeo de cierre de EF y la información extraída del sistema SAP.
Si aplicara, el especialistas de Análisis y reportes Financieros el área de Consolidación y Reportes Financieros solicita explicaciones a las áreas sobre la razonabilidad de las cifras o hechos inusuales que se presentan dentro de los rubros de las cuentas, de ser necesario entre las partes construyen el análisis respectivo y/o se realizan los ajustes necesarios.</t>
  </si>
  <si>
    <t>AB.010.2.1 Revisar y aprobar el Plan estratégico de abastecimiento, verificando que las Estrategias de Abastecimiento se encuentren alineadas al plan financiero plurianual, al portafolio de inversiones (cuando este exista), a las medidas de austeridad que puedan existir en la organización y a la estrategia organizacional. Se realiza seguimiento a identificación de la promesa de valor, a los riesgos e hitos clave de la estrategia e hitos claves de seguimiento</t>
  </si>
  <si>
    <t>Se actualiza el control para dar alcance a todas las áreas y la responsabilidad en la gestión de las Solped para que estén al día</t>
  </si>
  <si>
    <t>GF.20.4.1 Verificar el flujo de caja para la proyección de los pagos y obligaciones, para lo cual se realiza la validación de los movimientos de caja con los saldos de banco y se realiza análisis con el nivel mínimo de caja requerida, elaborando el flujo de caja con las proyecciones de pagos, obligaciones y necesidades al cierre de mes. El flujo es aprobado por el Gerencia de Operaciones financieras
GF.20.4.1 Verificar el flujo de caja para la proyección de los pagos y obligaciones por medio del análisis de nivel mínimo de caja, proyecciones de pagos/obligaciones y necesidades al cierre de mes. El flujo es revisado por el Jefe de Tesorería y Aprobado por el Gerente de Operaciones Financieras.</t>
  </si>
  <si>
    <t>GF.20.2.7 Revisar al día siguiente de haber realizado los pagos a través de los portales bancarios las propuestas de pago que tuvieron rechazo monetario o no monetario, analizar las causas y solicitar la descompensación del documento a fin de generar una nueva propuesta de pago corregida.
GF.20.2.7 Revisar después de la ejecución de las propuestas de pago, a través de los portales bancarios los rechazos de tipo monetario o no monetario, identificar la causa y solicitar la descompensación de la propuesta de pago a fin de generar de nuevo el pago una vez corregido.</t>
  </si>
  <si>
    <t>GF.20.2.7 Revisar después de la ejecución de las propuestas de pago, a través de los portales bancarios los rechazos de tipo monetario o no monetario, identificar la causa y solicitar la descompensación de la propuesta de pago a fin de generar de nuevo el pago una vez corregido.</t>
  </si>
  <si>
    <t xml:space="preserve">ELC.EC.04.3 Revisar y aprobar el modelo de compensación variable en la que se define:
1. Compensación variable de referencia: Target de Compensación variable según nivel de cargo.
2. Resultados empresariales: Se definen los pesos del TGB del GE y TBG de Cenit, así como los factores que penalizan la compensación variable.
3. Evaluación de Desempeño individual: se define el modelo y asignaciones orientativas en función del desempeño individual.
Debidamente aprobada por la Junta Directiva y que serán aplicables para la siguiente vigencia. </t>
  </si>
  <si>
    <t>Se actualiza el control para precisar la revisión cruzada entre lo publicado y lo aprobado, así mismo se precisa la gestión de las diferencias y se actualiza la evidencia</t>
  </si>
  <si>
    <t>Se actualiza el control para precisar que debe incluir la gestión de los ajustes cuando se identifiquen diferencias con lo programado</t>
  </si>
  <si>
    <t xml:space="preserve">Se actualiza la evidencia del control incluyendo las evidencias de la revisión y aseguramiento por parte de Cenit.
3 Correo electrónico por parte del outsourcing al profesional de operaciones financieras con la conciliación entre el cuadro control de facturas vs las facturas en SAP enviado por el outsourcing. 
4 Correo electrónico del profesional de operaciones financieras confirmando la revision de la conciliación al coordinador de contabilidad.
5 Correo electrónico del coordinador de contabilidad aprobando la conciliación. </t>
  </si>
  <si>
    <t>Se actualiza la evidencia del control incluyendo las evidencias de la revisión y aseguramiento por parte de Cenit.
5. Correo electrónico con el listado de las facturas pendientes en la cockpit enviado por el outsourcing al profesional de operaciones financieras.
6. Correo electrónico por el profesional de operaciones financieras confirmando la revision del listado de facturas pendientes al coordinador de contabilidad.
7. Correo electrónico del coordinador de contabilidad aprobando el listado de facturas pendientes.</t>
  </si>
  <si>
    <t>Dado el evento materializado para el riesgo N-2025-13 se  identificó la necesidad de ajustar los riesgos (ampliando su alcance) y controles respectivos relacionados con la verificación de la atención de los requerimientos y no solo los relacionados con medios magnéticos información exógena.
Se incluyen la causa: Errores en aplicación de la normatividad asociada al reporte de información tributaria 
Se incluye la consecuencia: Pérdidas económicas por multas o sanciones
Se actualiza la categoría de riesgo legal y regulatorio: SI</t>
  </si>
  <si>
    <t>Teniendo en cuenta que ahora todas las facturas electrónicas de venta para su reconocimiento tributario deben ser validadas previo a su expedición, por la Unidad Administrativa Especial Dirección de Impuestos y Aduanas Nacionales -DIAN. Se identifica como causa del riesgo, que una factura sea ficticia y no tenga la validación DIAN</t>
  </si>
  <si>
    <t>GF.030.8.2 Verificar, a través del reporte COCKPIT respecto al informe DIAN, que todas las facturas electrónicas recibidas haya cumplido con la validación DIAN de tal manera que cumplan con los requisitos mínimos legales.
En caso de identificar facturas sin validación DIAN, se escala al Outsourcing para el trámite del reemplazo de la factura o tramite que corresponda según el caso, y realizar el respectivo análisis de posible materialización de riesgos.</t>
  </si>
  <si>
    <t>Se actualiza la valoración de Calificación Inherente Impacto
Económico, teniendo en cuento los costos estimados que se incurren por los eventos materializados (por ejemplo: servicio de helicópteros, standby) por aproximadamente 5 eventos en 1 año como máximo sería un impacto de $5MM , con lo cual queda en MENOR, antes estaba en EXTREMO.
No cambia la valoración inherente</t>
  </si>
  <si>
    <t xml:space="preserve">Se actualiza el control para enfocarlo a la revisión de las excepciones que es la actividad que realiza Cenit.
La actividad de control original que realiza el outsourcing se mantiene por ser una actividad relevante del proceso pero por solicitud de VP no se incluirá en la matriz </t>
  </si>
  <si>
    <t>TDH.020.3.3. Verificar cada vez que se va a realizar la atención de un buque tanque en la monoboya, que la infraestructura de transporte se encuentre operativa y disponible, y contar con la autorización correspondiente para realizar las maniobras de carga o descarga enviada por el programador de crudos en Cenit. 
En caso de presentarse alguna novedad, se comunicará de inmediato al programador para que se realicen los ajustes que correspondan.</t>
  </si>
  <si>
    <t xml:space="preserve">Se actualiza para las ordenes de compra de materiales, toda vez que la liberación de materiales se hace a nivel de contrato no por orden de compra.
Hay 3 tipos de compras: internacionales, nacionales y OPA estás últimas no se derivan del contrato sino que la orden en si es un contrato liberado por el empleado autorizado. </t>
  </si>
  <si>
    <t>Se actualiza el control respecto al cargo de quien gestiona los ajustes, ya que el cargo de jefe ya no esta en la estructura del área, ahora es: Experto/a/e Operaciones de Talento Humano 
Así mismo, se actualiza el cargo en los demás controles de la gerencia pero no hay cambios en el diseño del control.</t>
  </si>
  <si>
    <t>Aprobación (eventual cuando se realicen cambios a la estrategia de Cenit):
- Acta de Junta Directiva 
- Presentación de la estrategia de la compañía y plan de negocios
Seguimiento:
Reporte de seguimiento anual a la estrategia y plan de negocios.</t>
  </si>
  <si>
    <t xml:space="preserve">Se actualiza la redacción del control para dar claridad a la revisión de las cifras de los estados financieros y que corresponde a las mensuales.
Se incluye en la evidencia del control:
c. Si aplica, gestiones o consultas realizadas a las diferentes áreas como resultado del análisis.
2.  Aprobación por parte del Jefatura de Consolidación y reportes y Gerencia de Operaciones Financieras. </t>
  </si>
  <si>
    <t>Se elimina el control fusionándolo con el control GF.030.21.1 ya que hacen parte de la misma revisión</t>
  </si>
  <si>
    <t>No aplica
Última ejecución en agosto para el cierre de julio, para septiembre ya no se ejecuta para el cierre de agosto</t>
  </si>
  <si>
    <t>Observación CGR</t>
  </si>
  <si>
    <t>NN.010.1 Análisis de la oportunidad de nuevo negocio sin el mínimo requerido para la evaluación de la oportunidad.
Causas:
(a) Equipo a cargo del análisis que no cuenta con el conocimiento suficiente en disciplinas o mercado relacionadas con la oportunidad.
(b) Presentación de información incompleta, errónea, con criterios y objetivos no justificados o sin el adecuado y oportuno aseguramiento técnico y económico.
(c) Ausencia o limitada disponibilidad de información.
(d) Restricciones en tiempos requeridos para el análisis de la oportunidad.
(e) Manipulación de la información utilizada para el análisis de la oportunidad.
Consecuencias:
Afectación a la toma de decisiones de inversión y/o desinversión, incumplimiento de la estrategia, demoras o retrabajo en el proceso de análisis de la oportunidad.</t>
  </si>
  <si>
    <t>NN.010.2 Cerrar oportunidades de negocio en los términos diferentes a los aprobados en la etapa de análisis por parte de la instancia aprobatoria.
Causas:
(a) Cambios materiales en las condiciones del negocio (distintas a los supuestos de mercado), durante el proceso de negociación y previo al cierre del negocio.
(b) No incluir en los documentos comerciales las condiciones aprobadas por la instancia correspondiente.
Consecuencias:
(a) Incumplimiento de metas y objetivos estratégicos.
(b) Afectación a la expectativa de valor de la oportunidad.</t>
  </si>
  <si>
    <t>Gerencia de Sostenibilidad</t>
  </si>
  <si>
    <t>ELC.AC.10.2 Revisar que para los riesgos empresariales y de procesos con calificación Alto o Muy Alto se definan Indicadores Claves de Riesgos de acuerdo con la guía establecida para ello y: 
a) Se registren en las fichas técnicas establecidas en la metodología.
b) Se registren en GERICO el seguimiento y los resultados de los KRIS de manera mensual.
c) Presentar en el Foro de Riesgos los KRI con Alerta para que los dueños de proceso indiquen las actividades adelantadas para mitigar las alertas.
d) Se registren en las actas del Foro de Riesgos las acciones del punto anterior para el seguimiento por parte de la alta dirección.</t>
  </si>
  <si>
    <t>Se fortalece la redacción del control incluyendo aspectos claves de la metodología, atendiendo la recomendación de BDO.
"La redacción del control es demasiado general y no especifica elementos operativos clave que permitan evaluar su efectividad.
No se identifican aspectos como:
- Criterios para la definición de KRIs.
- Mecanismos de retroalimentación o ajuste de los indicadores.
Esta falta de especificidad puede limitar la trazabilidad del control, dificultar su evaluación y debilitar su capacidad para anticipar y mitigar riesgos críticos."</t>
  </si>
  <si>
    <t>ELC.AC.10.2 Revisión y Seguimiento a KRIs</t>
  </si>
  <si>
    <t>1. Seguimiento a la medición de KRIs reportados en GERICO
2. Presentación a la Alta Dirección por parte del Gerente de Cumplimiento.
3. Actas de Foro de Riegos
Ubicación: SharePoint de la Gerencia de Cumplimiento</t>
  </si>
  <si>
    <t>ELC.AC.10.1 Verificar que se definan e implementen los planes de acción</t>
  </si>
  <si>
    <t>Se fortalece la redacción del control incluyendo aspectos claves de la metodología, atendiendo la recomendación de BDO.
"Incorporar una actividad formal dentro del control, que contemple la validación de que los dueños de procesos han definido e implementado planes de acción frente a los hallazgos de auditoría."</t>
  </si>
  <si>
    <t>ELC.AC.10.1 Verificar que los dueños de los procesos definan e implementen los planes de acción suficientes para cerrar observaciones relacionadas con inefectividades de control reportadas por auditores externos, mediante la verificación del cumplimiento de las fechas establecidas en GERICO para la implementación de los planes definidos y aprobados.</t>
  </si>
  <si>
    <t>AB.040.1.8 Verificar que no existan materiales valorados asociados a los contratistas</t>
  </si>
  <si>
    <t>AB.040.1.8 Verificar que no existan materiales valorados asociados a los contratistas (centros logísticos 8000 y 8100), con el fin de asegurar que no se relacionen valores por inventarios que no estén en custodia de Cenit.  En caso de identificar desviaciones:
a. Se gestionará con el contratista que realice la salida del material
b. En caso de que exista una restricción en SAP, se analizará la causa y se realizaran las actividades con quien corresponda para asegurar su consumo</t>
  </si>
  <si>
    <t>- Correo con la revisión a través de la consulta de la transacción MB52 a los centros logísticos 8000 y 8100 y/o
- Comentarios y gestiones en caso de encontrar desviaciones (cuando aplique) sobre el mismo correo.</t>
  </si>
  <si>
    <t>Se crea el nuevo control para fortalecer el proceso y mitigar los riesgos asociados al siguiente hallazgo:
Hallazgo No.1. Centro logístico 8000 – Inventarios Sobreestimación de la cuenta contable 1518 Materiales para la prestación de Servicios en la suma de $505.071.194</t>
  </si>
  <si>
    <t>Se actualiza el control con base en la inefectividad identificada en las pruebas d ela gerencia, respecto a los formatos usados para la validación y seguimiento, se precisa la toma fisica del inventario y como fuente oficial de validación el reporte desde SAP.</t>
  </si>
  <si>
    <t>1. Notificación de desvinculación del trabajador(a/e)
2. Aprobación de la desvinculación
3. Documentos asociados a la lista de chequeo de historias laborales en el aparte “Documentos Desvinculación”
Ubicación: expediente del trabajador(a/e).</t>
  </si>
  <si>
    <t>1. Correo electrónico con la confirmación de la desvinculación del trabajador a las áreas involucradas.
2. Liquidación aprobada por parte del Experto/a/e Operaciones de Talento Humano en hoja de vida del empleado, considerando los descuentos que apliquen.
3. Aprobación de dispersión para pago en el portal del Banco de acuerdo con el flujo transaccional en el sistema.
Ubicación: Mail / Carpeta compartida.</t>
  </si>
  <si>
    <t>Se realiza cambio en la frecuencia ya que se evidenció que el control se ejecuta de manera diaria y no trimestral</t>
  </si>
  <si>
    <t>Cambio en la frecuencia del control</t>
  </si>
  <si>
    <t>Durante las pruebas de la gerencia se lográ evidencias en D&amp;I que en lña matriz no se observan los parámetros de revisión que indica el control</t>
  </si>
  <si>
    <t xml:space="preserve">GESF.04.1 Verificar el cumplimiento ténico de los servcios contratados por Cenit para la protección de infraestructura mediante actas de recibo de servcios contrados directamente por Cenit. </t>
  </si>
  <si>
    <t xml:space="preserve">GESF.04.1 Verificar el cumplimiento ténico de los servcios contratados por Cenit para la protección de infraestructura </t>
  </si>
  <si>
    <t xml:space="preserve">GESF.04.1 Verificar el cumplimiento ténico de los servcios contratados por Cenit para la protección de infraestructura mediante actas de recibo de servcios contrados directamente por Cenit.  </t>
  </si>
  <si>
    <t>HSE y Sostenibilidad</t>
  </si>
  <si>
    <t>Gestión de la Sostenibilidad</t>
  </si>
  <si>
    <t>Gestión de HSE</t>
  </si>
  <si>
    <t>Gestión preventiva de crisis y continuidad</t>
  </si>
  <si>
    <t>Gestión del Entorno y Seguridad Física</t>
  </si>
  <si>
    <t>TI.040.3.6 Verificar que los equipos de cómputo de usuarios final y servidores estén sincronizados y reportando en Security Defender y/o Intune para garantizar la postura de seguridad. Si se identifican desviaciones se reporta la situación a la mesa de ayuda para la revisión respectiva.</t>
  </si>
  <si>
    <t>Gerencia de Entorno y Gerencia Seguridad Física y Continuidad de Negocio</t>
  </si>
  <si>
    <t>SS.010.1 Adquisición de derechos inmobiliarios por fuera de las necesidades de los proyectos en términos de alcance y tiempo
Causa:
- Errónea identificación de las necesidades de los proyectos
- Incumplimiento del plan de adquisición por parte del contratista
- Incumplimiento en los acuerdos con los propietarios
Consecuencia:
- Retrasos en la ejecución de proyectos por la no disponibilidad de las áreas, sobrecostos por reprocesos en los proyectos y en la ejecución del componente inmobiliario, incumplimiento de objetivos empresarial, quejas por parte del terceros y demandas.</t>
  </si>
  <si>
    <t>SS.010.3 Posibilidad de recibir dádivas o beneficios a nombre propio o de terceros para omitir alertas y/o generar pagos y/o liquidaciones de derechos inmobiliarios sin el cumplimiento de los requisitos, para el beneficio de un tercero
Causas:
- Información y documentos soportes técnicos de valoración falsos y/o manipulados
- Suscribir acuerdos con personas que aparezcan en listas restrictivas
- Uso de información privilegiada para obtener indemnizaciones en favor propio o de terceros
Consecuencias:
- Pérdida de recursos económicos de CENIT y afectación a la reputación de la Compañía.</t>
  </si>
  <si>
    <t>SS.010.5 Subestimar el canon de las áreas arrendadas a clientes en los predios de Cenit
Causas:
- Desconocimiento de valores de referencia de mercado
- Errores en la aplicación de tarifas
- Colusión entre colaboradores o contratista de CENIT con clientes
- Conflicto de interés
Consecuencias:
Menores ingresos por el aprovechamiento de activos inmobiliarios improductivos.</t>
  </si>
  <si>
    <t>GESF.01.6 Verificar la realización de las inspecciones subacuáticas por Buzos de la Armada Nacional a los buque que visitan la instalación portuaria (para los buques que ingresan y duran mas de 24 horas en Coveñas y 72 horas en las demás instalaciones fondeados a la llegada y a todos los buques a la Salida), a través de la copia de acta de inspección y revisión de videos suministrados en CD´s, en caso de que en la inspección se identifiquen novedades se reporta a Guardacostas y a DIMAR para la gestión correspondiente con el Buque.</t>
  </si>
  <si>
    <t>AB.030.5 Fraude, corrupción, y/o favorecimiento propio o a terceros, lavado de activos y financiación de terrorismo en la administración y/o supervisión de contratos de bienes y/o servicios
Causas:
- Incumplimiento de las disposiciones y niveles de atribución definidos en el Manual de Delegación de Autoridad de la Compañía MAD
- Incumplimiento de los procedimientos para la administración de contratos
- Recibir y/o autorizar pagos de servicios que no cumplan las condiciones pactadas, o que no se hubieren recibido
- Conflicto de segregación de funciones
Consecuencias: Afectación a la reputación de la Compañía, perdidas económicas, procesos legales y sanciones, sobrecostos, incumplimiento sobre la promesa de valor, Materialización de daños antijurídicos</t>
  </si>
  <si>
    <t>GF.030.13.2 Validar la integridad y exactitud del cálculo de los costos para la provisión de Retiro de Activos ARO (Asset Retirement Obligation), mediante la ejecución de las verificaciones previstas en la "Lista de chequeo de aspectos críticos de la estimación de costos de abandono" incluyendo, entre otros:
1. Identificación de la información de precios y cantidades a ser utilizadas para el cálculo técnico base para la provisión, según la realidad operativa de cada sistema, previa inclusión de estas en SICO.
2. Revisión que los estimados de costos producidos en SICO, incluyen los precios y cantidades identificadas previamente y que los cálculos efectuados del precio por cantidad (PxQ) y sumas sean correctos.</t>
  </si>
  <si>
    <t>GF.030.18.7 Aprobar el cálculo y los registros de actualización que se reciben por parte del actuario, para lo cual el equipo financiero revisa el informe del actuario y propone los registros contables a realizar. los cuales serán aprobados por el gerente de operaciones financieras.</t>
  </si>
  <si>
    <t>GF.030.16. 2 Revisar y aprobar el cumplimiento del Check list de cierre mensual para verificar la integridad, validez y valuación de los registros contables para cada uno de los procesos de acuerdo a la información entregada por el Profesional contable y de reportes. Profesional/Especialista de Operaciones Financieras.</t>
  </si>
  <si>
    <t>AB.050.2.1 Realizar el análisis y Verificar la información necesaria para efecto de validar el cumplimiento de los criterios mínimos de la Compañía que permitan determinan la idoneidad, de los oferentes o aliados de servicios. Dichos criterios son: i) conocimiento de contraparte (Incluye verificación de listas restrictivas u otras fuentes de información), ii) técnico, iii) financiero, y iv) HSE; asegurando la trazabilidad y evidencia de la debida diligencia, para los aliados la gestión se ejecutará solo en caso de requerirse y los criterios que apliquen</t>
  </si>
  <si>
    <t>AB.010.2.4 Revisar el listado de las Solped generadas para atender reservas de materiales y servicios, cuya fecha de creación sea superior a 90 días verificando cuales se encuentran en proceso de abastecimiento o ya tienen un contrato atado, para las solicitudes que no se encuentran en proceso de abastecimiento o con un contrato atado se validara con el área usuaria si se requiere o no la Solped, en caso de no requerirse el área procederá a eliminarla se procederá a eliminar.</t>
  </si>
  <si>
    <t>ELC.EC.01 Incumplimiento normativo con la integridad, los valores éticos y prácticas de buen Gobierno Corporativo.
Causas:
- Falta de definición, aprobación, divulgación y aplicación de las políticas, manuales y procedimientos corporativos
- Actuaciones en conflictos de interés en los administradores de la Compañía
- Actuaciones de los administradores en contravía de las prácticas de ética, transparencia y buen gobierno de la Compañía
- Falta de independencia de la función de auditoria interna
Consecuencias:
Posibles multas, sanciones, daño antijurídico, pérdida de valor y del buen nombre de la Compañía, exposición negativa en medios públicos y toma de decisiones por fuera de los lineamientos y principios éticos.</t>
  </si>
  <si>
    <t>GF.20.4 Incumplimiento en el pago de obligaciones de CENIT (proveedores, empleados y demás obligaciones) o realizar pagos con errores o inconsistencias.
Causas:
- Falta de liquidez
- Inadecuada planeación y programación de pagos
- Errores al momento de realizar el pago
- Error en el cálculo interno de la obligación
- Falta de seguimiento de las cláusulas contractuales
Consecuencias:
Pago de intereses por mora y afectación reputacional.</t>
  </si>
  <si>
    <t xml:space="preserve">ELC.EC.04.3 Revisar y aprobar el modelo de compensación variable anual e incentivo de largo plazo, en el que se define:
1. Compensación variable de referencia: Target de Compensación variable según nivel de cargo.
2. Resultados empresariales: Se definen los pesos del TGB del GE y TBG de Cenit, así como los factores que penalizan la compensación variable.
3. Evaluación de Desempeño individual: se define el modelo y asignaciones orientativas en función del desempeño individual.
Incentivo a largo plazo (3 años): 
1. Objetivos o métricas trianuales grupo empresarial
2. Participantes elegibles del beneficio
3. Target de Compensación
Debidamente aprobados por la Junta Directiva y que serán aplicables para la siguiente vigencia. 
</t>
  </si>
  <si>
    <t>GA.050.1 Pérdida de confiabilidad e integridad de los activos industriales que afecte la capacidad efectiva establecida.
Causas:
- Falla en activos de estaciones
- Falla en activos de líneas
- Inoportunidad en el desarrollo y ejecución de los mantenimientos
- Fallas o errores en trabajos de mantenimiento
Consecuencias: Sobrecostos, afectación ambiental, perdidas económicas por derrames y pérdida de la continuidad de la operación.</t>
  </si>
  <si>
    <t>GF.030.25 Inoportunidad y/o presentación de información tributaria a entes de control incumpliendo la normatividad vigente
Causas:
* Errores en aplicación de la normatividad asociada al reporte de información exógena 
* Errores en aplicación de la normatividad asociada al reporte de información tributaria 
* Desconocimiento de los cambios normativos
* Errores en la planeación de los plazos establecidos para la presentación de información exógena o respuesta a requerimientos tributarios
Consecuencias:
* Sanciones para la Compañía por incumplimientos normativos
* Pérdidas económicas por multas o sanciones</t>
  </si>
  <si>
    <t>AB.050.2.1 Verificar la información para el cumplimiento de los criterios mínimos de la Compañía que permitan determinan la idoneidad, de los oferentes o aliados de servicios. Dichos criterios son: 
i) conocimiento de contraparte (Incluye verificación de listas restrictivas u otras fuentes de información, conflicto de interés, inhabilidades e incompatibilidades)
ii) técnico
iii) financiero
iv) HSE; asegurando la trazabilidad y evidencia de la debida diligencia, para los aliados la gestión se ejecutará solo en caso de requerirse y los criterios que apliquen
En caso de encontrar coincidencias en las listas restrictivas, conflicto de interés, inhabilidades e incompatibilidades debe notificarse al área de Cumplimiento y al área Legal de Abastecimiento para el análisis del caso, según corresponda respectivamente.</t>
  </si>
  <si>
    <t>GF.030.8 Incumplimiento a los requisitos legales de facturación establecidos en el Estatuto Tributario o procedimientos de la Compañía
Causas:
- La recepción/aceptación de facturas que no cumplan con dichos requisitos
- Facturas ficticia o no tenga validación de la DIAN
Consecuencia:
Multas y/o sanciones, información fraudulenta, Inexactitud en las declaraciones tributarias e inconsistencia en las cifras reflejadas en los estados financieros</t>
  </si>
  <si>
    <t>GF.030.8.1 Revisar, en la recepción de una factura electrónica o física, que esta cumpla con los requisitos mínimos legales y contractuales previa validación de central de cuentas para Cenit.
- Para factura electrónica a través del archivo XML en la herramienta Collector
- Para facturas físicas a través de la herramienta Verify
Las facturas que no cumplan con los requisitos son rechazadas y se envía notificación al proveedor. Solo cuando cumple los requisitos se procede con la radicación y posterior registro en SAP ERP.</t>
  </si>
  <si>
    <t>1. Plantillas de capitalización GF-FR-004 o GF-FR-006 firmadas por los capitalizadores y planeadores de mantenimiento, y cargados en HORUS (el formato que aplique según MCAP o Proyecto)
IPE: Reportes generados del sistema SAP usados para identificar las ordenes de mantenimiento a capitalizar en el mes (Reportes iniciales IW39, KOK5 y SLRA_870_2999).
2. Lista de chequeo firmada por el Jefe/a Estrategia y Planeación Gestión de Activos.
3. Correo mensual con el resumen de las capitalizaciones realizadas en el mes especificando los valores al gasto/costo y la capitalización a la inversión. Este correo debe ser guardado para cada proyecto en HORUS.
IPE: Soportes que respaldan la lista de chequeo de Cierre y Capitalización 
Ubicación: RUCE</t>
  </si>
  <si>
    <t>GF.020.5 Incumplimiento de las obligaciones financieras relacionadas con créditos
Causas:
- Créditos no autorizados por Junta Directiva y Entidades de Control respectivas.
- Incumplimiento de los términos y condiciones (contrato) del crédito que puedan ocasionar pagos y/o sobrecostos de intereses por mora y/o sanciones.
- Registro contable en SAP inadecuado del crédito: Capital, Causación de Intereses y liquidación
Consecuencias:
Sobrecostos de intereses por mora y/o sanciones.
Incumplimiento de obligaciones contractuales derivadas del servicio a la deuda.</t>
  </si>
  <si>
    <t>GF.020.5.1 Verificar el diligenciamiento de la lista de chequeo en la que se asegura que incluya todas las condiciones y términos relacionados con el crédito a realizar.
En caso de identificar que no incluya lo requerido se gestiona hasta completarla.</t>
  </si>
  <si>
    <t>GF.020.5.2 Verificar y asegurar que las solicitudes de crédito cuenten con las aprobaciones previas por parte de la junta directiva de Cenit y las entidades de control externo. En caso de no contar con las aprobaciones no se tramita la solicitud.
Corto Plazo:
- Ministerio Hacienda y Crédito Público.
Largo Plazo:
- Dirección Nacional de Planeación. (DNP)</t>
  </si>
  <si>
    <t xml:space="preserve">Correo electrónico que incluye:
1. Hoja de reporte Hyperion que resume el trabajo desde SAP al reporte Hyperion
2. Balance SAP en PDF
3. Certificado de carga en el aplicativo Hyperion
4. Archivo de carga en Hyperion
5. Conciliación saldos Hyperion VS Presentación con al corte
6. IPE del balance
7. Aprobación de cambios en la información financiera (GOF)
8. IPE de promoción de las cifras en hyperion.
Evidencia: Correo en RUCE
</t>
  </si>
  <si>
    <t xml:space="preserve">Correo electrónico que incluye:
1. Hoja de reporte Hyperion que resume el trabajo desde SAP al reporte Hyperion
2. Balance SAP en PDF
3. Certificado de carga en el aplicativo Hyperion
4. Archivo de carga en Hyperion
5. Conciliación saldos Hyperion VS Presentación con al corte
6. IPE del balance
7. Aprobación de cambios en la información financiera (GOF)
8. IPE de promoción de las cifras en hyperion.
La información es compartido vía correo electrónico por el Especialista de Reportes Financieros al Jefe de Consolidación y Reportes Financieros para su validación. En caso de necesitar aclaraciones envía correo electrónico, si aplica. 
Evidencia: Correo en RUCE
</t>
  </si>
  <si>
    <t>GF.030.16.4 Revisar  los Estados Financieros mensuales reportes financieros individuales (mensuales), con el fin de verificar la razonabilidad de las cifras los Estados Financieros y/o hechos económicos relevantes del mes a través de a lista de chequeo de cierre de EF y la información extraída del sistema SAP.
Si aplica, el especialista de Operaciones Financieras Análisis y reportes Financieros solicita explicaciones a las áreas sobre la razonabilidad de las cifras o  hechos inusuales que se presentan dentro de los rubros de las cuentas, de ser necesario entre las partes construyen el análisis respectivo y/o se realizan los ajustes necesarios.</t>
  </si>
  <si>
    <t>1. Presentación de estados financieros y del proyecto de distribución de utilidades.  
2.  Certificados o extracto del acta  donde se incluya la aprobación  de  la mantenidas por la secretaría general de:
a. Junta Directiva 
b. Asamblea de Accionistas
Ubicación: RUCE
Actas en secretaría general
Presentación en RUCE</t>
  </si>
  <si>
    <t>GF.030.13.2 Validar la integridad y exactitud del cálculo de los costos para la provisión de Retiro de Activos ARO (Asset Retirement Obligation), mediante la ejecución de las verificaciones previstas en la "Lista de chequeo de aspectos críticos de la estimación de costos de abandono" incluyendo, entre otros:
1. Identificación de la información de precios y cantidades a ser utilizadas para el cálculo técnico base para la provisión, según la realidad operativa de cada sistema.
2. Revisión que los estimados de costos, incluyen los precios y cantidades identificadas previamente y que los cálculos efectuados del precio por cantidad (PxQ) y sumas sean correctos.</t>
  </si>
  <si>
    <t>SS.030.6 Afectaciones a la vida, seguridad, libertad e integridad de miembros de las comunidades del área de influencia de Cenit, líderes sociales, trabajadores y contratistas de Cenit.
Causas: 
- Conflicto armado: Acciones indiscriminadas y combates entre Grupos Armados Ilegales (GAI), Grupos Delincuenciales Organizados (GDO) y el Estado. 
- Actos de extorsión, amenaza directa, retención ilegal, secuestro y abuso sexual, por parte de los GAI y GDO 
- Uso desproporcionado de la fuerza por parte de la Fuerza Pública en el marco de los convenios suscritos con Cenit.
- Instalación de válvulas ilícitas por parte de GAI y GDO.
Consecuencias: 
- Daños antijuridicos 
- Vulneración a los derechos humanos
- Restricción de actividades operativas de Cenit
- Pérdidas económicas por reparación en los casos en que la compañía deba responder
- Afectación a la reputación de Cenit por atribución a la empresa de hechos violatorios a los derechos humanos
- Deterioro de la salud mental por incertidumbre y miedo de los pobladores frente a posibles acciones de grupos armados ilegales que atenten contra su seguridad
- Muerte de personas y/o comunidades por enfrentamientos entre grupos armados ilegales y la fuerza pública debido a la instalación de válvulas ilícitas.</t>
  </si>
  <si>
    <t>SS.030.7 Afectaciones a la vida, al medio ambiente, derecho a la salud y a un ambiente sano de miembros de comunidades del área de influencia de Cenit, trabajadores y contratistas de Cenit.
Causas: 
- Contaminación de fuentes hídricas derivado de fugas y derrames generados por causas antrópicas (atentados e instalación de válvulas ilícitas)
- Contaminación de fuentes hídricas derivado de fugas y derrames generados por fallas operacionales incluidos derrames Off-shore
- Derrames generados por causas naturales (deslizamientos en época de invierno o incendios en época de verano).
- Extracciones ilícitas de tubería u otros pasivos asociados a la operación de CENIT.
- Exposición constante al humo y contaminación auditiva proveniente de las plantas de bombeo.
Consecuencias: 
- Daños antijuridicos 
- Vulneración a los derechos humanos
- Pérdidas económicas por reparación en los casos en que la compañía deba responder
- Afectación a la reputación de Cenit por atribución a la empresa de hechos violatorios a los derechos humanos
- Daño a la salud incluyendo salud mental por incertidumbre y miedo de los pobladores frente a posibles acciones de grupos armados ilegales que atenten contra su seguridad
- Contaminación de predios privados por derrames</t>
  </si>
  <si>
    <t>SS.030.8 Afectaciones al derecho de participación y acceso a la información, derechos de manifestación, asociación, reunión, protesta pacífica, libertad de comunidades del área de influencia de Cenit y líderes sociales.
Causas: 
- Uso excesivo de la fuerza y armas de fuego y/o detenciones arbitrarias, en el control de manifestaciones sociales por parte del Estado asociadas a la operación de Cenit
- Daño que genera el paso de maquinaria pesada para el mantenimiento de instalaciones o activos de la empresa.
- Prácticas discriminatorias por razones de género, orientación e identidad sexual, credo, condición de discapacidad o etnicidad.
- Actos de extorsión, amenaza y retención ilegal, secuestro y abuso sexual, por parte de los GAI y GDO 
- Falta de espacios de diálogo social y de conocimiento de las comunidades de los mecanismos de interposición de PQRS, y a la falta de respuesta efectiva a las PQRS interpuestas.
Consecuencias: 
- Daños antijuridicos 
- Vulneración a los derechos humanos
- Restricción de actividades operativas de Cenit
- Pérdidas económicas por reparación en los casos en que la compañía deba responder
- Afectación a la reputación de Cenit por atribución a la empresa de hechos violatorios a los derechos humanos
- Deterioro de la salud mental por incertidumbre y miedo de los pobladores frente a posibles acciones de grupos armados ilegales que atenten contra su seguridad.</t>
  </si>
  <si>
    <t>SS.030.9 Afectaciones al derecho al trabajo y el derecho al trabajo decente de comunidades del área de influencia de Cenit y líderes sociales.
Causas: 
- Incumplimiento de las obligaciones legales de empresas contratistas, asociadas al pago oportuno y justo de sus trabajadores.
- Explotación laboral por parte de Cenit o sus contratistas, por la contratación de mano de obra migrante y/o de menores de edad sin el lleno de los requisitos legales previstos en las normas laborales colombianas.
- Practicas discriminatorias, ambiente laboral inadecuado por parte de Cenit o sus contratistas
Consecuencias: 
- Daños antijuridicos 
- Vulneración a los derechos humanos
- Interrupción de las actividades operativas
- Pérdidas económicas por suspensión de operación, evacuaciones y sobre costos logísticos 
- Afectación reputacional y desconfianza institucional</t>
  </si>
  <si>
    <t>SS.030.10 Afectaciones al derecho al trabajo y la movilidad de empleados y contratistas de Cenit.
Causas: 
- Incumplimiento de las obligaciones legales de empresas contratistas, asociadas al pago oportuno y justo de sus trabajadores.
- Explotación laboral por parte de Cenit o sus contratistas, por la contratación de mano de obra migrante y/o de menores de edad sin el lleno de los requisitos legales previstos en las normas laborales colombianas.
- Presencia de actores armados ilegales en zonas operativas
- Generación de vías de hecho (bloqueos, manifestaciones) en zonas operativas
- Daños a la infraestructura pública por paso de maquinaria pesada en zonas de operación
Consecuencias: 
- Daños antijuridicos 
- Vulneración a los derechos humanos
- Interrupción de las actividades operativas
- Pérdidas económicas por suspensión de operación, evacuaciones y sobre costos logísticos 
- Afectación reputacional y desconfianza institucional</t>
  </si>
  <si>
    <t>- SOLPED liberada en SAP por el nivel de delegación que corresponda y se evidencia en SAP
- Soportes requeridos según el proceso de planeación de bienes y servicios (si aplica)
- Documentos de disponibilidad presupuestal para Convenios (cuando aplique)
Ubicación: SharePoint</t>
  </si>
  <si>
    <t>GF.030.21 Presentar estados financieros con errores, de manera inoportuna o sin las aprobaciones correspondientes.
Causas:
- Mapeo inadecuado de las cuentas de SAP Vs Reporte.
- Errores en la identificación y reporte de las operaciones reciprocas.
- Cargue incompleto de la información.
- Omisión o reporte errado de la información financiera, notas y revelaciones.
- Información financiera sin revisión y aprobación de los funcionarios en el nivel adecuado.
Consecuencias:
- Afectaciones reputacionales y posible pérdida económica por pago de sanciones
- Afectación de la razonabilidad de los Estados Financieros individuales, toma decisiones equivocadas por parte de los usuarios de la información financiera y contable.</t>
  </si>
  <si>
    <t>GF.030.21 Presentar estados financieros con errores, de manera inoportuna o sin las aprobaciones correspondientes.
Causas:
- Mapeo inadecuado de las cuentas de SAP Vs Reporte.
- Errores en la identificación y reporte de las operaciones reciprocas.
- Cargue incompleto de la información.
- Omisión o reporte errado de la información financiera, notas y revelaciones.
- Información financiera sin revisión y aprobación de los funcionarios en el nivel adecuado.
Consecuencias:
- Afectaciones reputacionales y posible pérdida económica por pago de sanciones
- Afectación de la razonabilidad de los Estados Financieros separados, toma decisiones equivocadas por parte de los usuarios de la información financiera y contable.</t>
  </si>
  <si>
    <t xml:space="preserve">GESF.04.1 Supervisar técnicamente los entregables de los servcios activos durante la ejecución de convenios de contrato(s) asociados a la protección de la infraestructura de transporte. </t>
  </si>
  <si>
    <t>Versión:</t>
  </si>
  <si>
    <t>VERSIÓN</t>
  </si>
  <si>
    <t>Macro Proceso
Nivel 00</t>
  </si>
  <si>
    <t>Proceso
Nivel 01</t>
  </si>
  <si>
    <t>Fecha del Cambio</t>
  </si>
  <si>
    <t>GO.040.3.1 Revisar los términos y condiciones de la desvinculación por decisión de la Compañía.
- Valoración de fueros o situaciones de estabilidad que impidan la desvinculación
- Documentos de desvinculación (Carta de terminación de acuerdo con la causa, soportes de pagos de seguridad social, retiro de aportes y cesantías, entrega de cargo, certificado laboral y soportes de pago de seguridad social de los últimos 3 meses)
- Revisar que la documentación de desvinculación cumple con la normatividad
- Soportes de situación de desvinculación de la Gerencia de Relaciones Laborales y Sindicales, de acuerdo con la modalidad de retiro que aplique.
Si la documentación asociada esta acorde con el procedimiento y términos regulatorios se aprobar mediante firma (mutuo acuerdo o sin justa causa), en línea con lo definido en el MAD.
En caso de existir la necesidad de ajustes, estos se solicitan, para asegurar aprobación.</t>
  </si>
  <si>
    <t>GO.040.3.1 Revisar los términos y condiciones de la desvinculación por decisión de la Compañía.
NUEVO</t>
  </si>
  <si>
    <r>
      <t xml:space="preserve">CN.030.7 Posibilidad de recibir dádivas o beneficios a nombre propio o de terceros en el proceso de vinculación y relacionamiento con clientes, en beneficio de un tercero.
</t>
    </r>
    <r>
      <rPr>
        <b/>
        <sz val="11"/>
        <color theme="1"/>
        <rFont val="Calibri"/>
        <family val="2"/>
        <scheme val="minor"/>
      </rPr>
      <t>Causas</t>
    </r>
    <r>
      <rPr>
        <sz val="11"/>
        <color theme="1"/>
        <rFont val="Calibri"/>
        <family val="2"/>
        <scheme val="minor"/>
      </rPr>
      <t xml:space="preserve">:
- Incumplimiento de los principios y valores éticos establecidos por Cenit.
- Deficiencias u omisiones en los criterios de evaluación del proceso de vinculación y contratación de clientes.
- Falta de segregación de funciones en las negociaciones y acuerdo con los clientes.
</t>
    </r>
    <r>
      <rPr>
        <b/>
        <sz val="11"/>
        <color theme="1"/>
        <rFont val="Calibri"/>
        <family val="2"/>
        <scheme val="minor"/>
      </rPr>
      <t>Consecuencias</t>
    </r>
    <r>
      <rPr>
        <sz val="11"/>
        <color theme="1"/>
        <rFont val="Calibri"/>
        <family val="2"/>
        <scheme val="minor"/>
      </rPr>
      <t>:
- Disminución de ingresos
- Afectación a la imagen y reputación de la compañía.
- Materialización de riesgos por daño antijurídico</t>
    </r>
  </si>
  <si>
    <t>SS.030.2 Incumplimiento normativo con la integridad, los valores éticos y prácticas de buen Gobierno Corporativo.</t>
  </si>
  <si>
    <r>
      <t xml:space="preserve">SS.030.2 Incumplimiento normativo con la integridad, los valores éticos y prácticas de buen Gobierno Corporativo.
</t>
    </r>
    <r>
      <rPr>
        <b/>
        <sz val="11"/>
        <color theme="1"/>
        <rFont val="Calibri"/>
        <family val="2"/>
        <scheme val="minor"/>
      </rPr>
      <t>Causas</t>
    </r>
    <r>
      <rPr>
        <sz val="11"/>
        <color theme="1"/>
        <rFont val="Calibri"/>
        <family val="2"/>
        <scheme val="minor"/>
      </rPr>
      <t xml:space="preserve">:
- Falta de definición, aprobación, divulgación y aplicación de las políticas, manuales y procedimientos corporativos
- Actuaciones en conflictos de interés en los administradores de la Compañía
- Actuaciones de los administradores en contravía de las prácticas de ética, transparencia y buen gobierno de la Compañía
- Falta de independencia de la función de auditoria interna
</t>
    </r>
    <r>
      <rPr>
        <b/>
        <sz val="11"/>
        <color theme="1"/>
        <rFont val="Calibri"/>
        <family val="2"/>
        <scheme val="minor"/>
      </rPr>
      <t>Consecuencias</t>
    </r>
    <r>
      <rPr>
        <sz val="11"/>
        <color theme="1"/>
        <rFont val="Calibri"/>
        <family val="2"/>
        <scheme val="minor"/>
      </rPr>
      <t>:
Posibles multas, sanciones, daño antijurídico, pérdida de valor y del buen nombre de la Compañía, exposición negativa en medios públicos y toma de decisiones por fuera de los lineamientos y principios éticos.</t>
    </r>
  </si>
  <si>
    <t>Se actualizan las causas del riesgos incluyendo posibles Eventos de fraude, corrupción, soborno, lavado de activos y financiación del terrorismo por parte de terceros
Al riesgo se asocia el control: ELC.EC.01.6</t>
  </si>
  <si>
    <r>
      <t xml:space="preserve">ELC.EC.03 Incumplimiento a la normatividad establecida en temas de Ética / Fraude / Corrupción / Soborno / SAGRILAFT
</t>
    </r>
    <r>
      <rPr>
        <b/>
        <sz val="11"/>
        <color theme="1"/>
        <rFont val="Calibri"/>
        <family val="2"/>
        <scheme val="minor"/>
      </rPr>
      <t>Causas</t>
    </r>
    <r>
      <rPr>
        <sz val="11"/>
        <color theme="1"/>
        <rFont val="Calibri"/>
        <family val="2"/>
        <scheme val="minor"/>
      </rPr>
      <t xml:space="preserve">: 
- Desconocimiento de la normatividad establecida o de nuevas normas requeridas.
- Inoportuna implementación y/o incumplimiento a su aplicación.
- Eventos de fraude, corrupción, soborno, lavado de activos y financiación del terrorismo por parte de terceros y contrapartes
</t>
    </r>
    <r>
      <rPr>
        <b/>
        <sz val="11"/>
        <color theme="1"/>
        <rFont val="Calibri"/>
        <family val="2"/>
        <scheme val="minor"/>
      </rPr>
      <t>Consecuencias</t>
    </r>
    <r>
      <rPr>
        <sz val="11"/>
        <color theme="1"/>
        <rFont val="Calibri"/>
        <family val="2"/>
        <scheme val="minor"/>
      </rPr>
      <t>:
Pérdidas económicas, sanciones, involucramiento en procesos legales y afectación reputacional por daño o pérdida del buen nombre.</t>
    </r>
  </si>
  <si>
    <r>
      <t xml:space="preserve">SS.030.2 Incumplimiento normativo con la integridad, los valores éticos y prácticas de buen Gobierno Corporativo.
</t>
    </r>
    <r>
      <rPr>
        <b/>
        <sz val="11"/>
        <color theme="1"/>
        <rFont val="Calibri"/>
        <family val="2"/>
        <scheme val="minor"/>
      </rPr>
      <t>Causas</t>
    </r>
    <r>
      <rPr>
        <sz val="11"/>
        <color theme="1"/>
        <rFont val="Calibri"/>
        <family val="2"/>
        <scheme val="minor"/>
      </rPr>
      <t xml:space="preserve">:
- Falta de definición, aprobación, divulgación y aplicación de las políticas, manuales y procedimientos corporativos
- Actuaciones en conflictos de interés en los administradores de la Compañía
- Actuaciones de los administradores en contravía de las prácticas de ética, transparencia y buen gobierno de la Compañía
- Falta de independencia de la función de auditoria interna
- Eventos de fraude, corrupción, soborno, lavado de activos y financiación del terrorismo por parte de terceros y contrapartes
</t>
    </r>
    <r>
      <rPr>
        <b/>
        <sz val="11"/>
        <color theme="1"/>
        <rFont val="Calibri"/>
        <family val="2"/>
        <scheme val="minor"/>
      </rPr>
      <t>Consecuencias</t>
    </r>
    <r>
      <rPr>
        <sz val="11"/>
        <color theme="1"/>
        <rFont val="Calibri"/>
        <family val="2"/>
        <scheme val="minor"/>
      </rPr>
      <t>:
Posibles multas, sanciones, daño antijurídico, pérdida de valor y del buen nombre de la Compañía, exposición negativa en medios públicos y toma de decisiones por fuera de los lineamientos y principios éticos.</t>
    </r>
  </si>
  <si>
    <t>Alerta ética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</si>
</sst>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0.0"/>
    <numFmt numFmtId="165" formatCode="&quot;&gt; &quot;0.00%&quot; CAPEX&quot;"/>
    <numFmt numFmtId="166" formatCode="_-* #,##0\ _p_t_a_-;\-* #,##0\ _p_t_a_-;_-* &quot;-&quot;??\ _p_t_a_-;_-@_-"/>
    <numFmt numFmtId="167" formatCode="_-&quot;$&quot;\ * #,##0_-;\-&quot;$&quot;\ * #,##0_-;_-&quot;$&quot;\ * &quot;-&quot;??_-;_-@_-"/>
    <numFmt numFmtId="168" formatCode="_-* #,##0_-;\-* #,##0_-;_-* &quot;-&quot;??_-;_-@_-"/>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4"/>
      <name val="Calibri"/>
      <family val="2"/>
      <scheme val="minor"/>
    </font>
    <font>
      <sz val="10"/>
      <name val="Arial"/>
      <family val="2"/>
    </font>
    <font>
      <sz val="16"/>
      <color theme="1"/>
      <name val="Calibri"/>
      <family val="2"/>
      <scheme val="minor"/>
    </font>
    <font>
      <sz val="20"/>
      <color theme="1"/>
      <name val="Calibri"/>
      <family val="2"/>
      <scheme val="minor"/>
    </font>
    <font>
      <sz val="26"/>
      <color theme="1"/>
      <name val="Calibri"/>
      <family val="2"/>
      <scheme val="minor"/>
    </font>
    <font>
      <b/>
      <sz val="36"/>
      <color rgb="FF000000"/>
      <name val="Calibri"/>
      <family val="2"/>
      <scheme val="minor"/>
    </font>
    <font>
      <b/>
      <sz val="26"/>
      <color rgb="FFFFFFFF"/>
      <name val="Calibri"/>
      <family val="2"/>
      <scheme val="minor"/>
    </font>
    <font>
      <sz val="24"/>
      <color theme="1"/>
      <name val="Calibri"/>
      <family val="2"/>
      <scheme val="minor"/>
    </font>
    <font>
      <sz val="24"/>
      <name val="Calibri"/>
      <family val="2"/>
      <scheme val="minor"/>
    </font>
    <font>
      <sz val="25"/>
      <color theme="1"/>
      <name val="Calibri"/>
      <family val="2"/>
      <scheme val="minor"/>
    </font>
    <font>
      <b/>
      <sz val="24"/>
      <color indexed="17"/>
      <name val="Calibri"/>
      <family val="2"/>
      <scheme val="minor"/>
    </font>
    <font>
      <b/>
      <sz val="24"/>
      <color indexed="12"/>
      <name val="Calibri"/>
      <family val="2"/>
      <scheme val="minor"/>
    </font>
    <font>
      <b/>
      <sz val="26"/>
      <color indexed="9"/>
      <name val="Calibri"/>
      <family val="2"/>
      <scheme val="minor"/>
    </font>
    <font>
      <b/>
      <sz val="24"/>
      <name val="Calibri"/>
      <family val="2"/>
      <scheme val="minor"/>
    </font>
    <font>
      <b/>
      <sz val="36"/>
      <color theme="0"/>
      <name val="Calibri"/>
      <family val="2"/>
      <scheme val="minor"/>
    </font>
    <font>
      <b/>
      <sz val="24"/>
      <color rgb="FFFFFFFF"/>
      <name val="Calibri"/>
      <family val="2"/>
      <scheme val="minor"/>
    </font>
    <font>
      <b/>
      <sz val="24"/>
      <color rgb="FF000000"/>
      <name val="Calibri"/>
      <family val="2"/>
      <scheme val="minor"/>
    </font>
    <font>
      <b/>
      <sz val="20"/>
      <color rgb="FF000000"/>
      <name val="Calibri"/>
      <family val="2"/>
      <scheme val="minor"/>
    </font>
    <font>
      <sz val="24"/>
      <color rgb="FF000000"/>
      <name val="Calibri"/>
      <family val="2"/>
      <scheme val="minor"/>
    </font>
    <font>
      <b/>
      <sz val="21"/>
      <color rgb="FF000000"/>
      <name val="Calibri"/>
      <family val="2"/>
      <scheme val="minor"/>
    </font>
    <font>
      <b/>
      <sz val="36"/>
      <color theme="1"/>
      <name val="Calibri"/>
      <family val="2"/>
      <scheme val="minor"/>
    </font>
    <font>
      <sz val="11"/>
      <color indexed="8"/>
      <name val="Calibri"/>
      <family val="2"/>
      <scheme val="minor"/>
    </font>
    <font>
      <b/>
      <sz val="28"/>
      <color theme="1"/>
      <name val="Calibri"/>
      <family val="2"/>
      <scheme val="minor"/>
    </font>
    <font>
      <sz val="8"/>
      <name val="Calibri"/>
      <family val="2"/>
      <scheme val="minor"/>
    </font>
    <font>
      <sz val="11"/>
      <color theme="0"/>
      <name val="Calibri"/>
      <family val="2"/>
      <scheme val="minor"/>
    </font>
    <font>
      <b/>
      <sz val="11"/>
      <name val="Calibri"/>
      <family val="1"/>
      <scheme val="minor"/>
    </font>
    <font>
      <sz val="12"/>
      <name val="Times New Roman"/>
      <family val="1"/>
    </font>
    <font>
      <sz val="8"/>
      <color theme="1"/>
      <name val="Calibri"/>
      <family val="2"/>
      <scheme val="minor"/>
    </font>
    <font>
      <sz val="11"/>
      <color theme="1"/>
      <name val="Calibri"/>
      <family val="2"/>
    </font>
    <font>
      <strike/>
      <sz val="11"/>
      <name val="Calibri"/>
      <family val="2"/>
      <scheme val="minor"/>
    </font>
    <font>
      <strike/>
      <sz val="11"/>
      <color theme="1"/>
      <name val="Calibri"/>
      <family val="2"/>
      <scheme val="minor"/>
    </font>
    <font>
      <sz val="11"/>
      <color theme="8"/>
      <name val="Calibri"/>
      <family val="2"/>
      <scheme val="minor"/>
    </font>
    <font>
      <strike/>
      <sz val="11"/>
      <color rgb="FFFF0000"/>
      <name val="Calibri"/>
      <family val="2"/>
      <scheme val="minor"/>
    </font>
    <font>
      <i/>
      <sz val="11"/>
      <name val="Calibri"/>
      <family val="2"/>
      <scheme val="minor"/>
    </font>
  </fonts>
  <fills count="29">
    <fill>
      <patternFill patternType="none"/>
    </fill>
    <fill>
      <patternFill patternType="gray125"/>
    </fill>
    <fill>
      <patternFill patternType="solid">
        <fgColor theme="4" tint="0.39997558519241921"/>
        <bgColor indexed="64"/>
      </patternFill>
    </fill>
    <fill>
      <patternFill patternType="solid">
        <fgColor theme="9"/>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FFFF66"/>
        <bgColor indexed="64"/>
      </patternFill>
    </fill>
    <fill>
      <patternFill patternType="solid">
        <fgColor rgb="FF00B050"/>
        <bgColor indexed="64"/>
      </patternFill>
    </fill>
    <fill>
      <patternFill patternType="solid">
        <fgColor rgb="FF008000"/>
        <bgColor indexed="64"/>
      </patternFill>
    </fill>
    <fill>
      <patternFill patternType="solid">
        <fgColor rgb="FF000000"/>
        <bgColor indexed="64"/>
      </patternFill>
    </fill>
    <fill>
      <patternFill patternType="solid">
        <fgColor theme="0" tint="-0.14999847407452621"/>
        <bgColor indexed="64"/>
      </patternFill>
    </fill>
    <fill>
      <patternFill patternType="solid">
        <fgColor rgb="FFD8D8D8"/>
        <bgColor indexed="64"/>
      </patternFill>
    </fill>
    <fill>
      <patternFill patternType="solid">
        <fgColor theme="8" tint="0.79998168889431442"/>
        <bgColor indexed="64"/>
      </patternFill>
    </fill>
    <fill>
      <patternFill patternType="solid">
        <fgColor rgb="FFFFFF99"/>
        <bgColor indexed="64"/>
      </patternFill>
    </fill>
    <fill>
      <patternFill patternType="solid">
        <fgColor theme="3"/>
        <bgColor indexed="64"/>
      </patternFill>
    </fill>
    <fill>
      <patternFill patternType="solid">
        <fgColor theme="7"/>
        <bgColor indexed="64"/>
      </patternFill>
    </fill>
    <fill>
      <patternFill patternType="solid">
        <fgColor rgb="FF002060"/>
        <bgColor indexed="64"/>
      </patternFill>
    </fill>
    <fill>
      <patternFill patternType="solid">
        <fgColor theme="2"/>
        <bgColor indexed="64"/>
      </patternFill>
    </fill>
    <fill>
      <patternFill patternType="solid">
        <fgColor theme="4" tint="-0.49998474074526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7030A0"/>
        <bgColor indexed="64"/>
      </patternFill>
    </fill>
    <fill>
      <patternFill patternType="solid">
        <fgColor rgb="FF0070C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auto="1"/>
      </left>
      <right style="thin">
        <color auto="1"/>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style="medium">
        <color theme="0"/>
      </top>
      <bottom/>
      <diagonal/>
    </border>
    <border>
      <left style="thin">
        <color indexed="64"/>
      </left>
      <right style="medium">
        <color indexed="64"/>
      </right>
      <top style="thin">
        <color indexed="64"/>
      </top>
      <bottom style="thin">
        <color indexed="64"/>
      </bottom>
      <diagonal/>
    </border>
    <border>
      <left style="medium">
        <color theme="0"/>
      </left>
      <right/>
      <top/>
      <bottom/>
      <diagonal/>
    </border>
    <border>
      <left style="medium">
        <color auto="1"/>
      </left>
      <right style="thin">
        <color auto="1"/>
      </right>
      <top/>
      <bottom style="thin">
        <color indexed="64"/>
      </bottom>
      <diagonal/>
    </border>
    <border>
      <left style="thin">
        <color indexed="64"/>
      </left>
      <right style="thin">
        <color indexed="64"/>
      </right>
      <top style="medium">
        <color indexed="64"/>
      </top>
      <bottom style="thin">
        <color indexed="64"/>
      </bottom>
      <diagonal/>
    </border>
    <border>
      <left style="medium">
        <color theme="0"/>
      </left>
      <right style="medium">
        <color indexed="64"/>
      </right>
      <top/>
      <bottom/>
      <diagonal/>
    </border>
    <border>
      <left style="medium">
        <color theme="0"/>
      </left>
      <right style="medium">
        <color theme="0"/>
      </right>
      <top/>
      <bottom/>
      <diagonal/>
    </border>
    <border>
      <left/>
      <right style="medium">
        <color theme="0"/>
      </right>
      <top/>
      <bottom/>
      <diagonal/>
    </border>
    <border>
      <left/>
      <right style="thin">
        <color indexed="64"/>
      </right>
      <top style="thin">
        <color indexed="64"/>
      </top>
      <bottom style="medium">
        <color indexed="64"/>
      </bottom>
      <diagonal/>
    </border>
    <border>
      <left style="medium">
        <color theme="0"/>
      </left>
      <right style="medium">
        <color indexed="64"/>
      </right>
      <top style="medium">
        <color indexed="64"/>
      </top>
      <bottom/>
      <diagonal/>
    </border>
    <border>
      <left style="medium">
        <color theme="0"/>
      </left>
      <right style="medium">
        <color theme="0"/>
      </right>
      <top style="medium">
        <color indexed="64"/>
      </top>
      <bottom/>
      <diagonal/>
    </border>
    <border>
      <left/>
      <right style="medium">
        <color theme="0"/>
      </right>
      <top style="medium">
        <color indexed="64"/>
      </top>
      <bottom/>
      <diagonal/>
    </border>
    <border>
      <left/>
      <right/>
      <top style="medium">
        <color indexed="64"/>
      </top>
      <bottom/>
      <diagonal/>
    </border>
    <border>
      <left style="medium">
        <color theme="0"/>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medium">
        <color theme="0"/>
      </left>
      <right/>
      <top/>
      <bottom style="thin">
        <color indexed="64"/>
      </bottom>
      <diagonal/>
    </border>
    <border>
      <left/>
      <right style="medium">
        <color theme="0"/>
      </right>
      <top/>
      <bottom style="thin">
        <color indexed="64"/>
      </bottom>
      <diagonal/>
    </border>
    <border>
      <left style="thin">
        <color theme="0"/>
      </left>
      <right style="thin">
        <color theme="0"/>
      </right>
      <top style="thin">
        <color indexed="64"/>
      </top>
      <bottom/>
      <diagonal/>
    </border>
    <border>
      <left style="thin">
        <color indexed="64"/>
      </left>
      <right style="thin">
        <color indexed="64"/>
      </right>
      <top style="thin">
        <color indexed="64"/>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s>
  <cellStyleXfs count="9">
    <xf numFmtId="0" fontId="0" fillId="0" borderId="0"/>
    <xf numFmtId="9"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7" fillId="0" borderId="0"/>
    <xf numFmtId="0" fontId="7" fillId="0" borderId="0"/>
    <xf numFmtId="43" fontId="1" fillId="0" borderId="0" applyFont="0" applyFill="0" applyBorder="0" applyAlignment="0" applyProtection="0"/>
    <xf numFmtId="44" fontId="1" fillId="0" borderId="0" applyFont="0" applyFill="0" applyBorder="0" applyAlignment="0" applyProtection="0"/>
  </cellStyleXfs>
  <cellXfs count="343">
    <xf numFmtId="0" fontId="0" fillId="0" borderId="0" xfId="0"/>
    <xf numFmtId="0" fontId="3" fillId="4" borderId="5" xfId="0" applyFont="1" applyFill="1" applyBorder="1" applyAlignment="1">
      <alignment vertical="center"/>
    </xf>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xf>
    <xf numFmtId="0" fontId="9" fillId="0" borderId="0" xfId="0" applyFont="1"/>
    <xf numFmtId="0" fontId="9" fillId="0" borderId="12" xfId="0" applyFont="1" applyBorder="1"/>
    <xf numFmtId="0" fontId="10" fillId="0" borderId="13" xfId="0" applyFont="1" applyBorder="1" applyAlignment="1">
      <alignment vertical="center"/>
    </xf>
    <xf numFmtId="0" fontId="9" fillId="8" borderId="14" xfId="0" applyFont="1" applyFill="1" applyBorder="1"/>
    <xf numFmtId="0" fontId="9" fillId="0" borderId="15" xfId="0" applyFont="1" applyBorder="1"/>
    <xf numFmtId="0" fontId="10" fillId="0" borderId="6" xfId="0" applyFont="1" applyBorder="1" applyAlignment="1">
      <alignment vertical="center"/>
    </xf>
    <xf numFmtId="0" fontId="9" fillId="9" borderId="16" xfId="0" applyFont="1" applyFill="1" applyBorder="1"/>
    <xf numFmtId="0" fontId="9" fillId="7" borderId="16" xfId="0" applyFont="1" applyFill="1" applyBorder="1"/>
    <xf numFmtId="0" fontId="9" fillId="10" borderId="16" xfId="0" applyFont="1" applyFill="1" applyBorder="1"/>
    <xf numFmtId="0" fontId="9" fillId="0" borderId="17" xfId="0" applyFont="1" applyBorder="1"/>
    <xf numFmtId="0" fontId="10" fillId="0" borderId="18" xfId="0" applyFont="1" applyBorder="1" applyAlignment="1">
      <alignment vertical="center"/>
    </xf>
    <xf numFmtId="0" fontId="9" fillId="11" borderId="19" xfId="0" applyFont="1" applyFill="1" applyBorder="1"/>
    <xf numFmtId="164" fontId="16" fillId="0" borderId="21" xfId="3" applyNumberFormat="1" applyFont="1" applyBorder="1" applyAlignment="1">
      <alignment horizontal="center" vertical="center" wrapText="1"/>
    </xf>
    <xf numFmtId="164" fontId="16" fillId="0" borderId="20" xfId="3" applyNumberFormat="1" applyFont="1" applyBorder="1" applyAlignment="1">
      <alignment horizontal="center" vertical="center" wrapText="1"/>
    </xf>
    <xf numFmtId="3" fontId="17" fillId="0" borderId="20" xfId="3" applyNumberFormat="1" applyFont="1" applyBorder="1" applyAlignment="1">
      <alignment horizontal="center" vertical="center" wrapText="1"/>
    </xf>
    <xf numFmtId="3" fontId="17" fillId="0" borderId="14" xfId="3" applyNumberFormat="1" applyFont="1" applyBorder="1" applyAlignment="1">
      <alignment horizontal="center" vertical="center" wrapText="1"/>
    </xf>
    <xf numFmtId="164" fontId="16" fillId="0" borderId="23" xfId="3" applyNumberFormat="1" applyFont="1" applyBorder="1" applyAlignment="1">
      <alignment horizontal="center" vertical="center" wrapText="1"/>
    </xf>
    <xf numFmtId="164" fontId="16" fillId="0" borderId="1" xfId="3" applyNumberFormat="1" applyFont="1" applyBorder="1" applyAlignment="1">
      <alignment horizontal="center" vertical="center" wrapText="1"/>
    </xf>
    <xf numFmtId="3" fontId="17" fillId="0" borderId="1" xfId="3" applyNumberFormat="1" applyFont="1" applyBorder="1" applyAlignment="1">
      <alignment horizontal="center" vertical="center" wrapText="1"/>
    </xf>
    <xf numFmtId="3" fontId="17" fillId="0" borderId="16" xfId="3" applyNumberFormat="1" applyFont="1" applyBorder="1" applyAlignment="1">
      <alignment horizontal="center" vertical="center" wrapText="1"/>
    </xf>
    <xf numFmtId="0" fontId="23" fillId="15" borderId="12" xfId="0" applyFont="1" applyFill="1" applyBorder="1" applyAlignment="1">
      <alignment horizontal="center" vertical="center" wrapText="1" readingOrder="1"/>
    </xf>
    <xf numFmtId="0" fontId="23" fillId="15" borderId="30" xfId="0" applyFont="1" applyFill="1" applyBorder="1" applyAlignment="1">
      <alignment horizontal="center" vertical="center" wrapText="1" readingOrder="1"/>
    </xf>
    <xf numFmtId="0" fontId="23" fillId="15" borderId="14" xfId="0" applyFont="1" applyFill="1" applyBorder="1" applyAlignment="1">
      <alignment horizontal="center" vertical="center" wrapText="1" readingOrder="1"/>
    </xf>
    <xf numFmtId="0" fontId="16" fillId="17" borderId="23" xfId="4" applyNumberFormat="1" applyFont="1" applyFill="1" applyBorder="1" applyAlignment="1">
      <alignment horizontal="center" vertical="center" wrapText="1"/>
    </xf>
    <xf numFmtId="0" fontId="23" fillId="15" borderId="1" xfId="0" applyFont="1" applyFill="1" applyBorder="1" applyAlignment="1">
      <alignment horizontal="center" vertical="center" wrapText="1" readingOrder="1"/>
    </xf>
    <xf numFmtId="3" fontId="17" fillId="17" borderId="1" xfId="3" applyNumberFormat="1" applyFont="1" applyFill="1" applyBorder="1" applyAlignment="1">
      <alignment horizontal="center" vertical="center" wrapText="1"/>
    </xf>
    <xf numFmtId="0" fontId="25" fillId="15" borderId="16" xfId="0" applyFont="1" applyFill="1" applyBorder="1" applyAlignment="1">
      <alignment horizontal="center" vertical="center" wrapText="1" readingOrder="1"/>
    </xf>
    <xf numFmtId="0" fontId="16" fillId="17" borderId="42" xfId="4" applyNumberFormat="1" applyFont="1" applyFill="1" applyBorder="1" applyAlignment="1">
      <alignment horizontal="center" vertical="center" wrapText="1"/>
    </xf>
    <xf numFmtId="0" fontId="25" fillId="15" borderId="4" xfId="0" applyFont="1" applyFill="1" applyBorder="1" applyAlignment="1">
      <alignment horizontal="center" vertical="center" wrapText="1" readingOrder="1"/>
    </xf>
    <xf numFmtId="10" fontId="17" fillId="17" borderId="4" xfId="1" applyNumberFormat="1" applyFont="1" applyFill="1" applyBorder="1" applyAlignment="1">
      <alignment horizontal="center" vertical="center" wrapText="1"/>
    </xf>
    <xf numFmtId="0" fontId="25" fillId="15" borderId="25" xfId="0" applyFont="1" applyFill="1" applyBorder="1" applyAlignment="1">
      <alignment horizontal="center" vertical="center" wrapText="1" readingOrder="1"/>
    </xf>
    <xf numFmtId="0" fontId="28" fillId="0" borderId="0" xfId="0" applyFont="1"/>
    <xf numFmtId="0" fontId="0" fillId="0" borderId="0" xfId="0" applyAlignment="1">
      <alignment horizontal="center"/>
    </xf>
    <xf numFmtId="0" fontId="2" fillId="20" borderId="1"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2" fillId="20" borderId="51" xfId="0" applyFont="1" applyFill="1" applyBorder="1" applyAlignment="1" applyProtection="1">
      <alignment horizontal="center" vertical="center" wrapText="1"/>
      <protection locked="0"/>
    </xf>
    <xf numFmtId="0" fontId="2" fillId="20" borderId="53" xfId="0" applyFont="1" applyFill="1" applyBorder="1" applyAlignment="1" applyProtection="1">
      <alignment horizontal="center" vertical="center" wrapText="1"/>
      <protection locked="0"/>
    </xf>
    <xf numFmtId="0" fontId="4" fillId="7" borderId="53"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1" fillId="0" borderId="1" xfId="0" applyFont="1" applyBorder="1" applyAlignment="1">
      <alignment horizontal="center" wrapText="1"/>
    </xf>
    <xf numFmtId="0" fontId="31" fillId="0" borderId="1" xfId="0" applyFont="1" applyBorder="1" applyAlignment="1">
      <alignment horizontal="center" vertical="center" wrapText="1"/>
    </xf>
    <xf numFmtId="0" fontId="32" fillId="0" borderId="1" xfId="0" applyFont="1" applyBorder="1" applyAlignment="1">
      <alignment horizontal="center"/>
    </xf>
    <xf numFmtId="0" fontId="32" fillId="0" borderId="1" xfId="0" applyFont="1" applyBorder="1" applyAlignment="1" applyProtection="1">
      <alignment horizontal="center"/>
      <protection hidden="1"/>
    </xf>
    <xf numFmtId="0" fontId="32" fillId="0" borderId="1" xfId="0" applyFont="1" applyBorder="1" applyAlignment="1" applyProtection="1">
      <alignment horizontal="center" vertical="center"/>
      <protection hidden="1"/>
    </xf>
    <xf numFmtId="9" fontId="32" fillId="0" borderId="1" xfId="1" applyFont="1" applyBorder="1" applyAlignment="1" applyProtection="1">
      <alignment horizontal="center" vertical="center"/>
      <protection hidden="1"/>
    </xf>
    <xf numFmtId="0" fontId="32" fillId="0" borderId="0" xfId="0" applyFont="1" applyProtection="1">
      <protection hidden="1"/>
    </xf>
    <xf numFmtId="0" fontId="31" fillId="0" borderId="1" xfId="0" applyFont="1" applyBorder="1" applyAlignment="1">
      <alignment horizontal="center" vertical="top" wrapText="1"/>
    </xf>
    <xf numFmtId="0" fontId="1" fillId="0" borderId="0" xfId="0" applyFont="1"/>
    <xf numFmtId="0" fontId="13" fillId="16" borderId="39" xfId="0" applyFont="1" applyFill="1" applyBorder="1" applyAlignment="1">
      <alignment horizontal="center" vertical="center" wrapText="1"/>
    </xf>
    <xf numFmtId="0" fontId="24" fillId="16" borderId="41" xfId="0" applyFont="1" applyFill="1" applyBorder="1" applyAlignment="1">
      <alignment horizontal="center" vertical="center" wrapText="1" readingOrder="1"/>
    </xf>
    <xf numFmtId="0" fontId="2" fillId="20" borderId="54"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center" wrapText="1"/>
      <protection locked="0"/>
    </xf>
    <xf numFmtId="0" fontId="4" fillId="21" borderId="54" xfId="0" applyFont="1" applyFill="1" applyBorder="1" applyAlignment="1" applyProtection="1">
      <alignment horizontal="center" vertical="center" wrapText="1"/>
      <protection locked="0"/>
    </xf>
    <xf numFmtId="0" fontId="2" fillId="20" borderId="0" xfId="0" applyFont="1" applyFill="1" applyAlignment="1" applyProtection="1">
      <alignment horizontal="center" vertical="center" wrapText="1"/>
      <protection locked="0"/>
    </xf>
    <xf numFmtId="0" fontId="2" fillId="20" borderId="0" xfId="0" applyFont="1" applyFill="1" applyAlignment="1" applyProtection="1">
      <alignment horizontal="center" vertical="center"/>
      <protection locked="0"/>
    </xf>
    <xf numFmtId="0" fontId="4" fillId="19" borderId="0" xfId="0" applyFont="1" applyFill="1" applyAlignment="1" applyProtection="1">
      <alignment horizontal="center" vertical="center" wrapText="1"/>
      <protection locked="0"/>
    </xf>
    <xf numFmtId="0" fontId="0" fillId="0" borderId="1" xfId="0" applyBorder="1" applyAlignment="1" applyProtection="1">
      <alignment horizontal="center"/>
      <protection hidden="1"/>
    </xf>
    <xf numFmtId="0" fontId="9" fillId="0" borderId="0" xfId="0" applyFont="1" applyAlignment="1">
      <alignment vertical="center" wrapText="1"/>
    </xf>
    <xf numFmtId="3" fontId="9" fillId="0" borderId="0" xfId="0" applyNumberFormat="1" applyFont="1" applyAlignment="1">
      <alignment vertical="center" wrapText="1"/>
    </xf>
    <xf numFmtId="3" fontId="9" fillId="0" borderId="0" xfId="0" applyNumberFormat="1" applyFont="1"/>
    <xf numFmtId="0" fontId="5" fillId="0" borderId="1" xfId="0" applyFont="1" applyBorder="1" applyAlignment="1">
      <alignment vertical="center" wrapText="1"/>
    </xf>
    <xf numFmtId="0" fontId="5" fillId="0" borderId="1" xfId="0" applyFont="1" applyBorder="1" applyAlignment="1" applyProtection="1">
      <alignment horizontal="center" vertical="center" wrapText="1"/>
      <protection locked="0"/>
    </xf>
    <xf numFmtId="0" fontId="27" fillId="0" borderId="1" xfId="2" applyFont="1" applyBorder="1" applyAlignment="1" applyProtection="1">
      <alignment horizontal="center" vertical="center" wrapText="1"/>
      <protection hidden="1"/>
    </xf>
    <xf numFmtId="0" fontId="0" fillId="0" borderId="1" xfId="2" applyFont="1" applyBorder="1" applyAlignment="1" applyProtection="1">
      <alignment horizontal="center" vertical="center" wrapText="1"/>
      <protection hidden="1"/>
    </xf>
    <xf numFmtId="0" fontId="2" fillId="0" borderId="1" xfId="3" applyFont="1" applyBorder="1" applyAlignment="1" applyProtection="1">
      <alignment horizontal="center" vertical="center"/>
      <protection hidden="1"/>
    </xf>
    <xf numFmtId="0" fontId="0" fillId="0" borderId="1" xfId="0" applyBorder="1" applyAlignment="1">
      <alignment vertical="center" wrapText="1"/>
    </xf>
    <xf numFmtId="49" fontId="27" fillId="0" borderId="1" xfId="2"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4" fillId="0" borderId="1" xfId="3" applyFont="1" applyBorder="1" applyAlignment="1" applyProtection="1">
      <alignment horizontal="center" vertical="center"/>
      <protection hidden="1"/>
    </xf>
    <xf numFmtId="0" fontId="5" fillId="0" borderId="1" xfId="0" applyFont="1" applyBorder="1" applyAlignment="1" applyProtection="1">
      <alignment vertical="center" wrapText="1"/>
      <protection locked="0"/>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0" fillId="4" borderId="0" xfId="0" applyFill="1" applyAlignment="1">
      <alignment vertical="center"/>
    </xf>
    <xf numFmtId="0" fontId="0" fillId="0" borderId="0" xfId="0" applyAlignment="1">
      <alignment vertical="center" wrapText="1"/>
    </xf>
    <xf numFmtId="0" fontId="0" fillId="0" borderId="1" xfId="0" applyBorder="1" applyAlignment="1">
      <alignment vertical="center"/>
    </xf>
    <xf numFmtId="49" fontId="5" fillId="0" borderId="1" xfId="2" applyNumberFormat="1" applyFont="1" applyBorder="1" applyAlignment="1" applyProtection="1">
      <alignment horizontal="center" vertical="center" wrapText="1"/>
      <protection locked="0"/>
    </xf>
    <xf numFmtId="49" fontId="27" fillId="0" borderId="2" xfId="2"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5" fillId="0" borderId="1" xfId="2" applyFont="1" applyBorder="1" applyAlignment="1" applyProtection="1">
      <alignment horizontal="center" vertical="center" wrapText="1"/>
      <protection locked="0"/>
    </xf>
    <xf numFmtId="0" fontId="5" fillId="0" borderId="0" xfId="2" applyFont="1" applyAlignment="1">
      <alignment horizontal="center" vertical="center"/>
    </xf>
    <xf numFmtId="0" fontId="27" fillId="0" borderId="0" xfId="2" applyFont="1" applyAlignment="1">
      <alignment horizontal="center" vertical="center"/>
    </xf>
    <xf numFmtId="0" fontId="5" fillId="4" borderId="1" xfId="0" applyFont="1" applyFill="1" applyBorder="1" applyAlignment="1">
      <alignment horizontal="center" vertical="center"/>
    </xf>
    <xf numFmtId="0" fontId="0" fillId="23" borderId="1" xfId="2" applyFont="1" applyFill="1" applyBorder="1" applyAlignment="1" applyProtection="1">
      <alignment horizontal="center" vertical="center" wrapText="1"/>
      <protection hidden="1"/>
    </xf>
    <xf numFmtId="0" fontId="5" fillId="0" borderId="1" xfId="0" applyFont="1" applyBorder="1" applyAlignment="1">
      <alignment horizontal="left" vertical="center" wrapText="1"/>
    </xf>
    <xf numFmtId="49" fontId="5" fillId="0" borderId="2" xfId="2" applyNumberFormat="1" applyFont="1" applyBorder="1" applyAlignment="1" applyProtection="1">
      <alignment horizontal="center" vertical="center" wrapText="1"/>
      <protection locked="0"/>
    </xf>
    <xf numFmtId="16" fontId="5" fillId="0" borderId="1" xfId="0" applyNumberFormat="1" applyFont="1" applyBorder="1" applyAlignment="1" applyProtection="1">
      <alignment horizontal="left" vertical="top" wrapText="1"/>
      <protection locked="0"/>
    </xf>
    <xf numFmtId="0" fontId="27" fillId="0" borderId="1" xfId="2" applyFont="1" applyBorder="1" applyAlignment="1" applyProtection="1">
      <alignment horizontal="center" vertical="center" wrapText="1"/>
      <protection locked="0"/>
    </xf>
    <xf numFmtId="0" fontId="27" fillId="0" borderId="2" xfId="2" applyFont="1"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top" wrapText="1"/>
      <protection locked="0"/>
    </xf>
    <xf numFmtId="0" fontId="0" fillId="0" borderId="1" xfId="0" applyBorder="1" applyAlignment="1" applyProtection="1">
      <alignment vertical="center"/>
      <protection locked="0"/>
    </xf>
    <xf numFmtId="0" fontId="0" fillId="24" borderId="1" xfId="0" applyFill="1" applyBorder="1" applyAlignment="1" applyProtection="1">
      <alignment horizontal="center" vertical="center" wrapText="1"/>
      <protection locked="0"/>
    </xf>
    <xf numFmtId="0" fontId="0" fillId="23" borderId="1" xfId="0" applyFill="1" applyBorder="1" applyAlignment="1" applyProtection="1">
      <alignment horizontal="center" vertical="center" wrapText="1"/>
      <protection locked="0"/>
    </xf>
    <xf numFmtId="0" fontId="3" fillId="0" borderId="0" xfId="0" applyFont="1" applyAlignment="1">
      <alignment horizontal="center" vertical="center"/>
    </xf>
    <xf numFmtId="0" fontId="3" fillId="3" borderId="0" xfId="0" applyFont="1" applyFill="1" applyAlignment="1">
      <alignment horizontal="center" vertical="center"/>
    </xf>
    <xf numFmtId="0" fontId="3" fillId="6" borderId="10" xfId="0" applyFont="1" applyFill="1" applyBorder="1" applyAlignment="1">
      <alignment horizontal="left" vertical="center" wrapText="1"/>
    </xf>
    <xf numFmtId="0" fontId="0" fillId="4" borderId="1" xfId="0" applyFill="1" applyBorder="1" applyAlignment="1">
      <alignment horizontal="left" vertical="center"/>
    </xf>
    <xf numFmtId="0" fontId="0" fillId="4" borderId="5" xfId="0" applyFill="1" applyBorder="1" applyAlignment="1">
      <alignment vertical="center"/>
    </xf>
    <xf numFmtId="0" fontId="0" fillId="4" borderId="1" xfId="0" applyFill="1" applyBorder="1" applyAlignment="1" applyProtection="1">
      <alignment horizontal="center" vertical="center" wrapText="1"/>
      <protection locked="0"/>
    </xf>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2" xfId="0" applyBorder="1" applyAlignment="1" applyProtection="1">
      <alignment vertical="center" wrapText="1"/>
      <protection locked="0"/>
    </xf>
    <xf numFmtId="0" fontId="0" fillId="0" borderId="1" xfId="0" applyBorder="1" applyAlignment="1">
      <alignment vertical="top" wrapText="1"/>
    </xf>
    <xf numFmtId="0" fontId="0" fillId="0" borderId="1" xfId="0" applyBorder="1" applyAlignment="1" applyProtection="1">
      <alignment horizontal="left" vertical="top" wrapText="1"/>
      <protection locked="0"/>
    </xf>
    <xf numFmtId="0" fontId="0" fillId="23" borderId="1" xfId="0" applyFill="1" applyBorder="1" applyAlignment="1">
      <alignment vertical="center" wrapText="1"/>
    </xf>
    <xf numFmtId="0" fontId="0" fillId="23" borderId="0" xfId="0" applyFill="1" applyAlignment="1" applyProtection="1">
      <alignment vertical="center"/>
      <protection locked="0"/>
    </xf>
    <xf numFmtId="1" fontId="0" fillId="0" borderId="1" xfId="0" applyNumberFormat="1" applyBorder="1" applyAlignment="1">
      <alignment vertical="center" wrapText="1"/>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2" fillId="20" borderId="1" xfId="0" applyFont="1" applyFill="1" applyBorder="1" applyAlignment="1">
      <alignment horizontal="center" vertical="center"/>
    </xf>
    <xf numFmtId="0" fontId="5" fillId="4" borderId="1" xfId="0" applyFont="1" applyFill="1" applyBorder="1" applyAlignment="1">
      <alignment horizontal="left" vertical="center"/>
    </xf>
    <xf numFmtId="0" fontId="37" fillId="4" borderId="1" xfId="0" applyFont="1" applyFill="1" applyBorder="1" applyAlignment="1">
      <alignment horizontal="left" vertical="center"/>
    </xf>
    <xf numFmtId="0" fontId="0" fillId="0" borderId="0" xfId="0" applyAlignment="1">
      <alignment horizontal="left" vertical="center"/>
    </xf>
    <xf numFmtId="0" fontId="34" fillId="0" borderId="1" xfId="0" applyFont="1" applyBorder="1" applyAlignment="1">
      <alignment vertical="center"/>
    </xf>
    <xf numFmtId="0" fontId="3" fillId="6" borderId="6" xfId="0" applyFont="1" applyFill="1" applyBorder="1" applyAlignment="1">
      <alignment horizontal="center" vertical="center"/>
    </xf>
    <xf numFmtId="0" fontId="3" fillId="6" borderId="1" xfId="0" applyFont="1" applyFill="1" applyBorder="1" applyAlignment="1">
      <alignment horizontal="center" vertical="center"/>
    </xf>
    <xf numFmtId="0" fontId="2" fillId="22" borderId="54" xfId="0" applyFont="1" applyFill="1" applyBorder="1" applyAlignment="1">
      <alignment horizontal="center" vertical="center" wrapText="1"/>
    </xf>
    <xf numFmtId="0" fontId="4" fillId="3" borderId="0" xfId="0" applyFont="1" applyFill="1" applyAlignment="1">
      <alignment horizontal="center" vertical="center"/>
    </xf>
    <xf numFmtId="0" fontId="0" fillId="0" borderId="6" xfId="0" applyBorder="1" applyAlignment="1">
      <alignment vertical="center"/>
    </xf>
    <xf numFmtId="0" fontId="0" fillId="0" borderId="0" xfId="0" applyAlignment="1">
      <alignment horizontal="left" vertical="center" wrapText="1"/>
    </xf>
    <xf numFmtId="0" fontId="3" fillId="3" borderId="0" xfId="0" applyFont="1" applyFill="1" applyAlignment="1">
      <alignment horizontal="left" vertical="center"/>
    </xf>
    <xf numFmtId="0" fontId="0" fillId="0" borderId="1" xfId="0" applyBorder="1" applyAlignment="1">
      <alignment horizontal="left" vertical="center"/>
    </xf>
    <xf numFmtId="0" fontId="0" fillId="0" borderId="0" xfId="0" applyAlignment="1" applyProtection="1">
      <alignment horizontal="left" vertical="center"/>
      <protection locked="0"/>
    </xf>
    <xf numFmtId="0" fontId="5" fillId="0" borderId="1" xfId="0" applyFont="1" applyBorder="1" applyAlignment="1">
      <alignment horizontal="left" vertical="top"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top" wrapText="1"/>
    </xf>
    <xf numFmtId="0" fontId="3" fillId="26" borderId="1" xfId="0" applyFont="1" applyFill="1" applyBorder="1" applyAlignment="1">
      <alignment horizontal="center" vertical="center"/>
    </xf>
    <xf numFmtId="1" fontId="0" fillId="4" borderId="1" xfId="0" applyNumberFormat="1" applyFill="1" applyBorder="1" applyAlignment="1">
      <alignment vertical="center" wrapText="1"/>
    </xf>
    <xf numFmtId="1" fontId="0" fillId="23" borderId="1" xfId="0" applyNumberFormat="1" applyFill="1" applyBorder="1" applyAlignment="1">
      <alignment vertical="center" wrapText="1"/>
    </xf>
    <xf numFmtId="1" fontId="0" fillId="0" borderId="0" xfId="0" applyNumberFormat="1" applyAlignment="1">
      <alignment vertical="center" wrapText="1"/>
    </xf>
    <xf numFmtId="0" fontId="0" fillId="0" borderId="0" xfId="0" applyAlignment="1">
      <alignment horizontal="center" vertical="center"/>
    </xf>
    <xf numFmtId="0" fontId="5" fillId="7" borderId="1" xfId="0" applyFont="1" applyFill="1" applyBorder="1" applyAlignment="1">
      <alignment horizontal="left" vertical="center"/>
    </xf>
    <xf numFmtId="0" fontId="0" fillId="23" borderId="1" xfId="0" applyFill="1" applyBorder="1" applyAlignment="1">
      <alignment horizontal="left" vertical="center"/>
    </xf>
    <xf numFmtId="0" fontId="5" fillId="0" borderId="1" xfId="0" applyFont="1" applyBorder="1" applyAlignment="1" applyProtection="1">
      <alignment vertical="top" wrapText="1"/>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justify" vertical="top" wrapText="1"/>
      <protection locked="0"/>
    </xf>
    <xf numFmtId="0" fontId="5" fillId="0" borderId="2" xfId="0" applyFont="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0" xfId="0" applyAlignment="1" applyProtection="1">
      <alignment vertical="top"/>
      <protection locked="0"/>
    </xf>
    <xf numFmtId="0" fontId="5" fillId="0" borderId="2" xfId="0" applyFont="1" applyBorder="1" applyAlignment="1" applyProtection="1">
      <alignment horizontal="left" vertical="top" wrapText="1"/>
      <protection locked="0"/>
    </xf>
    <xf numFmtId="0" fontId="0" fillId="0" borderId="1" xfId="0" applyBorder="1" applyAlignment="1">
      <alignment horizontal="left" vertical="top" wrapText="1"/>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5" fillId="7" borderId="1" xfId="0" applyFont="1" applyFill="1" applyBorder="1" applyAlignment="1">
      <alignment horizontal="left" vertical="center" wrapText="1"/>
    </xf>
    <xf numFmtId="0" fontId="5" fillId="24" borderId="1" xfId="0" applyFont="1" applyFill="1" applyBorder="1" applyAlignment="1">
      <alignment horizontal="left" vertical="center"/>
    </xf>
    <xf numFmtId="0" fontId="0" fillId="0" borderId="0" xfId="0" applyAlignment="1" applyProtection="1">
      <alignment vertical="top" wrapText="1"/>
      <protection locked="0"/>
    </xf>
    <xf numFmtId="0" fontId="0" fillId="7" borderId="1" xfId="0" applyFill="1" applyBorder="1" applyAlignment="1">
      <alignment horizontal="left" vertical="center"/>
    </xf>
    <xf numFmtId="0" fontId="0" fillId="16" borderId="1" xfId="0" applyFill="1" applyBorder="1" applyAlignment="1">
      <alignment horizontal="left" vertical="center"/>
    </xf>
    <xf numFmtId="0" fontId="5" fillId="0" borderId="1" xfId="0" quotePrefix="1" applyFont="1" applyBorder="1" applyAlignment="1" applyProtection="1">
      <alignment horizontal="left" vertical="top" wrapText="1"/>
      <protection locked="0"/>
    </xf>
    <xf numFmtId="0" fontId="5" fillId="0" borderId="1" xfId="0" applyFont="1" applyBorder="1" applyAlignment="1">
      <alignment horizontal="left" vertical="center"/>
    </xf>
    <xf numFmtId="0" fontId="0" fillId="0" borderId="4" xfId="0" applyBorder="1" applyAlignment="1" applyProtection="1">
      <alignment vertical="top" wrapText="1"/>
      <protection locked="0"/>
    </xf>
    <xf numFmtId="0" fontId="5" fillId="0" borderId="4"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5" fillId="0" borderId="1" xfId="2" applyFont="1" applyBorder="1" applyAlignment="1">
      <alignment horizontal="left" vertical="top" wrapText="1"/>
    </xf>
    <xf numFmtId="0" fontId="5" fillId="0" borderId="1" xfId="0" applyFont="1" applyBorder="1" applyAlignment="1" applyProtection="1">
      <alignment horizontal="center" vertical="top" wrapText="1"/>
      <protection locked="0"/>
    </xf>
    <xf numFmtId="0" fontId="5" fillId="0" borderId="1" xfId="0" quotePrefix="1" applyFont="1" applyBorder="1" applyAlignment="1">
      <alignment horizontal="left" vertical="top" wrapText="1"/>
    </xf>
    <xf numFmtId="0" fontId="0" fillId="0" borderId="1" xfId="0" quotePrefix="1" applyBorder="1" applyAlignment="1" applyProtection="1">
      <alignment horizontal="left" vertical="top" wrapText="1"/>
      <protection locked="0"/>
    </xf>
    <xf numFmtId="16" fontId="5" fillId="0" borderId="1" xfId="0" quotePrefix="1" applyNumberFormat="1" applyFont="1" applyBorder="1" applyAlignment="1" applyProtection="1">
      <alignment horizontal="left" vertical="top" wrapText="1"/>
      <protection locked="0"/>
    </xf>
    <xf numFmtId="16" fontId="5" fillId="0" borderId="2" xfId="0" applyNumberFormat="1" applyFont="1" applyBorder="1" applyAlignment="1" applyProtection="1">
      <alignment horizontal="left" vertical="top" wrapText="1"/>
      <protection locked="0"/>
    </xf>
    <xf numFmtId="16" fontId="5" fillId="0" borderId="1" xfId="2" applyNumberFormat="1" applyFont="1" applyBorder="1" applyAlignment="1" applyProtection="1">
      <alignment horizontal="left" vertical="top" wrapText="1"/>
      <protection locked="0"/>
    </xf>
    <xf numFmtId="16" fontId="0" fillId="0" borderId="1" xfId="0" applyNumberFormat="1" applyBorder="1" applyAlignment="1" applyProtection="1">
      <alignment horizontal="left" vertical="top" wrapText="1"/>
      <protection locked="0"/>
    </xf>
    <xf numFmtId="16" fontId="5" fillId="0" borderId="1" xfId="0" applyNumberFormat="1" applyFont="1" applyBorder="1" applyAlignment="1">
      <alignment horizontal="left" vertical="top" wrapText="1"/>
    </xf>
    <xf numFmtId="0" fontId="0" fillId="0" borderId="1" xfId="0" applyBorder="1"/>
    <xf numFmtId="0" fontId="0" fillId="0" borderId="1" xfId="0" applyBorder="1" applyAlignment="1">
      <alignment vertical="top"/>
    </xf>
    <xf numFmtId="0" fontId="5" fillId="23" borderId="1" xfId="0" applyFont="1" applyFill="1" applyBorder="1" applyAlignment="1">
      <alignment horizontal="left" vertical="center"/>
    </xf>
    <xf numFmtId="49" fontId="5" fillId="0" borderId="1" xfId="2" applyNumberFormat="1" applyFont="1" applyBorder="1" applyAlignment="1" applyProtection="1">
      <alignment horizontal="center" vertical="top" wrapText="1"/>
      <protection locked="0"/>
    </xf>
    <xf numFmtId="49" fontId="27" fillId="0" borderId="1" xfId="2" applyNumberFormat="1" applyFont="1" applyBorder="1" applyAlignment="1" applyProtection="1">
      <alignment horizontal="center" vertical="top" wrapText="1"/>
      <protection locked="0"/>
    </xf>
    <xf numFmtId="49" fontId="5" fillId="0" borderId="1" xfId="2" applyNumberFormat="1" applyFont="1" applyBorder="1" applyAlignment="1">
      <alignment horizontal="center" vertical="top" wrapText="1"/>
    </xf>
    <xf numFmtId="49" fontId="27" fillId="0" borderId="2" xfId="2" applyNumberFormat="1" applyFont="1" applyBorder="1" applyAlignment="1" applyProtection="1">
      <alignment horizontal="center" vertical="top" wrapText="1"/>
      <protection locked="0"/>
    </xf>
    <xf numFmtId="0" fontId="0" fillId="7" borderId="0" xfId="0" applyFill="1" applyAlignment="1">
      <alignment vertical="center"/>
    </xf>
    <xf numFmtId="0" fontId="5" fillId="0" borderId="1" xfId="2" applyFont="1" applyBorder="1" applyAlignment="1" applyProtection="1">
      <alignment horizontal="center" vertical="center" wrapText="1"/>
      <protection hidden="1"/>
    </xf>
    <xf numFmtId="0" fontId="5" fillId="4" borderId="0" xfId="0" applyFont="1" applyFill="1" applyAlignment="1" applyProtection="1">
      <alignment vertical="center"/>
      <protection locked="0"/>
    </xf>
    <xf numFmtId="0" fontId="5" fillId="4" borderId="1" xfId="0" applyFont="1" applyFill="1" applyBorder="1" applyAlignment="1" applyProtection="1">
      <alignment horizontal="center" vertical="center" wrapText="1"/>
      <protection locked="0"/>
    </xf>
    <xf numFmtId="0" fontId="5" fillId="4" borderId="0" xfId="0" applyFont="1" applyFill="1" applyAlignment="1">
      <alignment horizontal="left" vertical="center"/>
    </xf>
    <xf numFmtId="0" fontId="3" fillId="7" borderId="1" xfId="0" applyFont="1" applyFill="1" applyBorder="1" applyAlignment="1" applyProtection="1">
      <alignment horizontal="center" vertical="center" wrapText="1"/>
      <protection locked="0"/>
    </xf>
    <xf numFmtId="0" fontId="0" fillId="4" borderId="1" xfId="0" applyFill="1" applyBorder="1" applyAlignment="1" applyProtection="1">
      <alignment vertical="center"/>
      <protection locked="0"/>
    </xf>
    <xf numFmtId="0" fontId="5" fillId="4" borderId="1" xfId="0" applyFont="1" applyFill="1" applyBorder="1" applyAlignment="1" applyProtection="1">
      <alignment vertical="center"/>
      <protection locked="0"/>
    </xf>
    <xf numFmtId="0" fontId="0" fillId="24" borderId="1" xfId="0" applyFill="1" applyBorder="1" applyAlignment="1" applyProtection="1">
      <alignment vertical="center"/>
      <protection locked="0"/>
    </xf>
    <xf numFmtId="0" fontId="0" fillId="23" borderId="1" xfId="0" applyFill="1" applyBorder="1" applyAlignment="1" applyProtection="1">
      <alignment vertical="center"/>
      <protection locked="0"/>
    </xf>
    <xf numFmtId="0" fontId="0" fillId="27" borderId="1" xfId="0" applyFill="1" applyBorder="1" applyAlignment="1">
      <alignment vertical="center"/>
    </xf>
    <xf numFmtId="0" fontId="5" fillId="27" borderId="1" xfId="0" applyFont="1" applyFill="1" applyBorder="1" applyAlignment="1">
      <alignment horizontal="left" vertical="center"/>
    </xf>
    <xf numFmtId="9" fontId="0" fillId="0" borderId="0" xfId="0" applyNumberFormat="1" applyAlignment="1">
      <alignment vertical="center"/>
    </xf>
    <xf numFmtId="167" fontId="0" fillId="0" borderId="0" xfId="8" applyNumberFormat="1" applyFont="1" applyAlignment="1">
      <alignment vertical="center"/>
    </xf>
    <xf numFmtId="10" fontId="0" fillId="0" borderId="0" xfId="0" applyNumberFormat="1" applyAlignment="1">
      <alignment vertical="center"/>
    </xf>
    <xf numFmtId="0" fontId="0" fillId="0" borderId="0" xfId="0" applyAlignment="1">
      <alignment horizontal="right" vertical="center"/>
    </xf>
    <xf numFmtId="168" fontId="0" fillId="0" borderId="0" xfId="7" applyNumberFormat="1" applyFont="1" applyAlignment="1">
      <alignment horizontal="left" vertical="center" wrapText="1"/>
    </xf>
    <xf numFmtId="0" fontId="5" fillId="23" borderId="1" xfId="0" applyFont="1" applyFill="1" applyBorder="1" applyAlignment="1" applyProtection="1">
      <alignment horizontal="left" vertical="top" wrapText="1"/>
      <protection locked="0"/>
    </xf>
    <xf numFmtId="0" fontId="0" fillId="27" borderId="1" xfId="0" applyFill="1" applyBorder="1" applyAlignment="1" applyProtection="1">
      <alignment vertical="top" wrapText="1"/>
      <protection locked="0"/>
    </xf>
    <xf numFmtId="0" fontId="2" fillId="25" borderId="54" xfId="0" applyFont="1" applyFill="1" applyBorder="1" applyAlignment="1" applyProtection="1">
      <alignment horizontal="center" vertical="center" textRotation="90"/>
      <protection locked="0"/>
    </xf>
    <xf numFmtId="0" fontId="0" fillId="23" borderId="1" xfId="0" applyFill="1" applyBorder="1" applyAlignment="1" applyProtection="1">
      <alignment horizontal="left" vertical="top" wrapText="1"/>
      <protection locked="0"/>
    </xf>
    <xf numFmtId="0" fontId="38" fillId="0" borderId="0" xfId="2" applyFont="1" applyAlignment="1">
      <alignment horizontal="center" vertical="center"/>
    </xf>
    <xf numFmtId="0" fontId="38" fillId="4" borderId="0" xfId="0" applyFont="1" applyFill="1" applyAlignment="1" applyProtection="1">
      <alignment vertical="center"/>
      <protection locked="0"/>
    </xf>
    <xf numFmtId="0" fontId="0" fillId="25" borderId="1" xfId="0" applyFill="1" applyBorder="1" applyAlignment="1" applyProtection="1">
      <alignment vertical="center" wrapText="1"/>
      <protection locked="0"/>
    </xf>
    <xf numFmtId="16" fontId="5" fillId="0" borderId="55" xfId="0" applyNumberFormat="1" applyFont="1" applyBorder="1" applyAlignment="1" applyProtection="1">
      <alignment horizontal="left" vertical="top" wrapText="1"/>
      <protection locked="0"/>
    </xf>
    <xf numFmtId="0" fontId="5" fillId="0" borderId="4" xfId="2" applyFont="1" applyBorder="1" applyAlignment="1">
      <alignment horizontal="left" vertical="top" wrapText="1"/>
    </xf>
    <xf numFmtId="0" fontId="5" fillId="23" borderId="1" xfId="0" applyFont="1" applyFill="1" applyBorder="1" applyAlignment="1" applyProtection="1">
      <alignment horizontal="center" vertical="center" wrapText="1"/>
      <protection locked="0"/>
    </xf>
    <xf numFmtId="0" fontId="5" fillId="0" borderId="2" xfId="0" applyFont="1" applyBorder="1" applyAlignment="1" applyProtection="1">
      <alignment horizontal="justify" vertical="top" wrapText="1"/>
      <protection locked="0"/>
    </xf>
    <xf numFmtId="16" fontId="5" fillId="0" borderId="2" xfId="0" quotePrefix="1" applyNumberFormat="1" applyFont="1" applyBorder="1" applyAlignment="1" applyProtection="1">
      <alignment horizontal="left" vertical="top" wrapText="1"/>
      <protection locked="0"/>
    </xf>
    <xf numFmtId="0" fontId="5" fillId="23" borderId="2"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7" borderId="0" xfId="0" applyFont="1" applyFill="1" applyAlignment="1">
      <alignment horizontal="left" vertical="center"/>
    </xf>
    <xf numFmtId="0" fontId="0" fillId="9" borderId="1" xfId="0" applyFill="1" applyBorder="1" applyAlignment="1">
      <alignment vertical="center"/>
    </xf>
    <xf numFmtId="0" fontId="0" fillId="0" borderId="0" xfId="0" applyAlignment="1">
      <alignment wrapText="1"/>
    </xf>
    <xf numFmtId="15" fontId="0" fillId="0" borderId="1" xfId="0" applyNumberFormat="1" applyBorder="1" applyAlignment="1">
      <alignment horizontal="center" vertical="top"/>
    </xf>
    <xf numFmtId="0" fontId="0" fillId="0" borderId="0" xfId="0" applyAlignment="1">
      <alignment vertical="top"/>
    </xf>
    <xf numFmtId="0" fontId="0" fillId="4" borderId="0" xfId="0" applyFill="1" applyAlignment="1">
      <alignment vertical="top"/>
    </xf>
    <xf numFmtId="0" fontId="2" fillId="28"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5" xfId="0" applyFont="1" applyFill="1" applyBorder="1" applyAlignment="1">
      <alignment horizontal="left" vertical="center" wrapText="1"/>
    </xf>
    <xf numFmtId="0" fontId="0" fillId="4" borderId="5" xfId="0" applyFill="1" applyBorder="1" applyAlignment="1">
      <alignment vertical="top" wrapText="1"/>
    </xf>
    <xf numFmtId="0" fontId="0" fillId="0" borderId="5" xfId="0" applyBorder="1" applyAlignment="1">
      <alignment vertical="top" wrapText="1"/>
    </xf>
    <xf numFmtId="0" fontId="4" fillId="4" borderId="5" xfId="0" applyFont="1" applyFill="1" applyBorder="1" applyAlignment="1">
      <alignment horizontal="left" vertical="center" wrapText="1"/>
    </xf>
    <xf numFmtId="0" fontId="6" fillId="2" borderId="0" xfId="0" applyFont="1" applyFill="1" applyAlignment="1">
      <alignment horizontal="center" vertical="center" wrapText="1"/>
    </xf>
    <xf numFmtId="0" fontId="3" fillId="5" borderId="0" xfId="0" applyFont="1" applyFill="1" applyAlignment="1">
      <alignment horizontal="center" vertical="center"/>
    </xf>
    <xf numFmtId="0" fontId="30" fillId="28" borderId="0" xfId="0" applyFont="1" applyFill="1" applyAlignment="1">
      <alignment horizontal="center"/>
    </xf>
    <xf numFmtId="0" fontId="24" fillId="16" borderId="41" xfId="0" applyFont="1" applyFill="1" applyBorder="1" applyAlignment="1">
      <alignment horizontal="center" vertical="center" wrapText="1" readingOrder="1"/>
    </xf>
    <xf numFmtId="0" fontId="24" fillId="16" borderId="17" xfId="0" applyFont="1" applyFill="1" applyBorder="1" applyAlignment="1">
      <alignment horizontal="center" vertical="center" wrapText="1" readingOrder="1"/>
    </xf>
    <xf numFmtId="0" fontId="11" fillId="4" borderId="8" xfId="0" applyFont="1" applyFill="1" applyBorder="1" applyAlignment="1">
      <alignment horizontal="center" vertical="center" wrapText="1" readingOrder="1"/>
    </xf>
    <xf numFmtId="0" fontId="11" fillId="4" borderId="9" xfId="0" applyFont="1" applyFill="1" applyBorder="1" applyAlignment="1">
      <alignment horizontal="center" vertical="center" wrapText="1" readingOrder="1"/>
    </xf>
    <xf numFmtId="0" fontId="11" fillId="4" borderId="46" xfId="0" applyFont="1" applyFill="1" applyBorder="1" applyAlignment="1">
      <alignment horizontal="center" vertical="center" wrapText="1" readingOrder="1"/>
    </xf>
    <xf numFmtId="0" fontId="11" fillId="4" borderId="48" xfId="0" applyFont="1" applyFill="1" applyBorder="1" applyAlignment="1">
      <alignment horizontal="center" vertical="center" wrapText="1" readingOrder="1"/>
    </xf>
    <xf numFmtId="0" fontId="21" fillId="4" borderId="34" xfId="0" applyFont="1" applyFill="1" applyBorder="1" applyAlignment="1">
      <alignment horizontal="center" vertical="center" wrapText="1" readingOrder="1"/>
    </xf>
    <xf numFmtId="0" fontId="21" fillId="4" borderId="33" xfId="0" applyFont="1" applyFill="1" applyBorder="1" applyAlignment="1">
      <alignment horizontal="center" vertical="center" wrapText="1" readingOrder="1"/>
    </xf>
    <xf numFmtId="0" fontId="21" fillId="4" borderId="50" xfId="0" applyFont="1" applyFill="1" applyBorder="1" applyAlignment="1">
      <alignment horizontal="center" vertical="center" wrapText="1" readingOrder="1"/>
    </xf>
    <xf numFmtId="0" fontId="11" fillId="12" borderId="1" xfId="0" applyFont="1" applyFill="1" applyBorder="1" applyAlignment="1">
      <alignment horizontal="center" vertical="center" wrapText="1" readingOrder="1"/>
    </xf>
    <xf numFmtId="0" fontId="11" fillId="10" borderId="1" xfId="0" applyFont="1" applyFill="1" applyBorder="1" applyAlignment="1">
      <alignment horizontal="center" vertical="center" wrapText="1" readingOrder="1"/>
    </xf>
    <xf numFmtId="0" fontId="21" fillId="13" borderId="33" xfId="0" applyFont="1" applyFill="1" applyBorder="1" applyAlignment="1">
      <alignment horizontal="center" vertical="center" wrapText="1" readingOrder="1"/>
    </xf>
    <xf numFmtId="0" fontId="21" fillId="13" borderId="32" xfId="0" applyFont="1" applyFill="1" applyBorder="1" applyAlignment="1">
      <alignment horizontal="center" vertical="center" wrapText="1" readingOrder="1"/>
    </xf>
    <xf numFmtId="0" fontId="21" fillId="13" borderId="28" xfId="0" applyFont="1" applyFill="1" applyBorder="1" applyAlignment="1">
      <alignment horizontal="center" vertical="center" wrapText="1" readingOrder="1"/>
    </xf>
    <xf numFmtId="0" fontId="24" fillId="16" borderId="38" xfId="0" applyFont="1" applyFill="1" applyBorder="1" applyAlignment="1">
      <alignment horizontal="center" vertical="center" wrapText="1" readingOrder="1"/>
    </xf>
    <xf numFmtId="0" fontId="21" fillId="13" borderId="35" xfId="0" applyFont="1" applyFill="1" applyBorder="1" applyAlignment="1">
      <alignment horizontal="center" vertical="center" wrapText="1" readingOrder="1"/>
    </xf>
    <xf numFmtId="0" fontId="21" fillId="13" borderId="34" xfId="0" applyFont="1" applyFill="1" applyBorder="1" applyAlignment="1">
      <alignment horizontal="center" vertical="center" wrapText="1" readingOrder="1"/>
    </xf>
    <xf numFmtId="0" fontId="21" fillId="13" borderId="49" xfId="0" applyFont="1" applyFill="1" applyBorder="1" applyAlignment="1">
      <alignment horizontal="center" vertical="center" wrapText="1" readingOrder="1"/>
    </xf>
    <xf numFmtId="0" fontId="21" fillId="13" borderId="45" xfId="0" applyFont="1" applyFill="1" applyBorder="1" applyAlignment="1">
      <alignment horizontal="center" vertical="center" wrapText="1" readingOrder="1"/>
    </xf>
    <xf numFmtId="0" fontId="21" fillId="13" borderId="50" xfId="0" applyFont="1" applyFill="1" applyBorder="1" applyAlignment="1">
      <alignment horizontal="center" vertical="center" wrapText="1" readingOrder="1"/>
    </xf>
    <xf numFmtId="0" fontId="21" fillId="13" borderId="31"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12" fillId="13" borderId="22" xfId="0" applyFont="1" applyFill="1" applyBorder="1" applyAlignment="1">
      <alignment horizontal="center" vertical="center" wrapText="1" readingOrder="1"/>
    </xf>
    <xf numFmtId="0" fontId="11" fillId="12" borderId="8" xfId="0" applyFont="1" applyFill="1" applyBorder="1" applyAlignment="1">
      <alignment horizontal="center" vertical="center" wrapText="1" readingOrder="1"/>
    </xf>
    <xf numFmtId="0" fontId="11" fillId="12" borderId="47" xfId="0" applyFont="1" applyFill="1" applyBorder="1" applyAlignment="1">
      <alignment horizontal="center" vertical="center" wrapText="1" readingOrder="1"/>
    </xf>
    <xf numFmtId="0" fontId="11" fillId="12" borderId="9" xfId="0" applyFont="1" applyFill="1" applyBorder="1" applyAlignment="1">
      <alignment horizontal="center" vertical="center" wrapText="1" readingOrder="1"/>
    </xf>
    <xf numFmtId="0" fontId="11" fillId="12" borderId="7" xfId="0" applyFont="1" applyFill="1" applyBorder="1" applyAlignment="1">
      <alignment horizontal="center" vertical="center" wrapText="1" readingOrder="1"/>
    </xf>
    <xf numFmtId="0" fontId="11" fillId="12" borderId="45" xfId="0" applyFont="1" applyFill="1" applyBorder="1" applyAlignment="1">
      <alignment horizontal="center" vertical="center" wrapText="1" readingOrder="1"/>
    </xf>
    <xf numFmtId="0" fontId="11" fillId="12" borderId="48" xfId="0" applyFont="1" applyFill="1" applyBorder="1" applyAlignment="1">
      <alignment horizontal="center" vertical="center" wrapText="1" readingOrder="1"/>
    </xf>
    <xf numFmtId="0" fontId="11" fillId="10" borderId="8" xfId="0" applyFont="1" applyFill="1" applyBorder="1" applyAlignment="1">
      <alignment horizontal="center" vertical="center" wrapText="1" readingOrder="1"/>
    </xf>
    <xf numFmtId="0" fontId="11" fillId="10" borderId="47" xfId="0" applyFont="1" applyFill="1" applyBorder="1" applyAlignment="1">
      <alignment horizontal="center" vertical="center" wrapText="1" readingOrder="1"/>
    </xf>
    <xf numFmtId="0" fontId="11" fillId="10" borderId="9" xfId="0" applyFont="1" applyFill="1" applyBorder="1" applyAlignment="1">
      <alignment horizontal="center" vertical="center" wrapText="1" readingOrder="1"/>
    </xf>
    <xf numFmtId="0" fontId="11" fillId="10" borderId="7" xfId="0" applyFont="1" applyFill="1" applyBorder="1" applyAlignment="1">
      <alignment horizontal="center" vertical="center" wrapText="1" readingOrder="1"/>
    </xf>
    <xf numFmtId="0" fontId="11" fillId="10" borderId="45" xfId="0" applyFont="1" applyFill="1" applyBorder="1" applyAlignment="1">
      <alignment horizontal="center" vertical="center" wrapText="1" readingOrder="1"/>
    </xf>
    <xf numFmtId="0" fontId="11" fillId="10" borderId="48" xfId="0" applyFont="1" applyFill="1" applyBorder="1" applyAlignment="1">
      <alignment horizontal="center" vertical="center" wrapText="1" readingOrder="1"/>
    </xf>
    <xf numFmtId="0" fontId="11" fillId="7" borderId="8" xfId="0" applyFont="1" applyFill="1" applyBorder="1" applyAlignment="1">
      <alignment horizontal="center" vertical="center" wrapText="1" readingOrder="1"/>
    </xf>
    <xf numFmtId="0" fontId="11" fillId="7" borderId="47" xfId="0" applyFont="1" applyFill="1" applyBorder="1" applyAlignment="1">
      <alignment horizontal="center" vertical="center" wrapText="1" readingOrder="1"/>
    </xf>
    <xf numFmtId="0" fontId="11" fillId="7" borderId="9" xfId="0" applyFont="1" applyFill="1" applyBorder="1" applyAlignment="1">
      <alignment horizontal="center" vertical="center" wrapText="1" readingOrder="1"/>
    </xf>
    <xf numFmtId="0" fontId="11" fillId="7" borderId="7" xfId="0" applyFont="1" applyFill="1" applyBorder="1" applyAlignment="1">
      <alignment horizontal="center" vertical="center" wrapText="1" readingOrder="1"/>
    </xf>
    <xf numFmtId="0" fontId="11" fillId="7" borderId="45" xfId="0" applyFont="1" applyFill="1" applyBorder="1" applyAlignment="1">
      <alignment horizontal="center" vertical="center" wrapText="1" readingOrder="1"/>
    </xf>
    <xf numFmtId="0" fontId="11" fillId="7" borderId="48" xfId="0" applyFont="1" applyFill="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10" borderId="10" xfId="0" applyFont="1" applyFill="1" applyBorder="1" applyAlignment="1">
      <alignment horizontal="center" vertical="center" wrapText="1" readingOrder="1"/>
    </xf>
    <xf numFmtId="0" fontId="11" fillId="10" borderId="0" xfId="0" applyFont="1" applyFill="1" applyAlignment="1">
      <alignment horizontal="center" vertical="center" wrapText="1" readingOrder="1"/>
    </xf>
    <xf numFmtId="0" fontId="11" fillId="10" borderId="46" xfId="0" applyFont="1" applyFill="1" applyBorder="1" applyAlignment="1">
      <alignment horizontal="center" vertical="center" wrapText="1" readingOrder="1"/>
    </xf>
    <xf numFmtId="0" fontId="11" fillId="7" borderId="10" xfId="0" applyFont="1" applyFill="1" applyBorder="1" applyAlignment="1">
      <alignment horizontal="center" vertical="center" wrapText="1" readingOrder="1"/>
    </xf>
    <xf numFmtId="0" fontId="11" fillId="7" borderId="0" xfId="0" applyFont="1" applyFill="1" applyAlignment="1">
      <alignment horizontal="center" vertical="center" wrapText="1" readingOrder="1"/>
    </xf>
    <xf numFmtId="0" fontId="11" fillId="7" borderId="46" xfId="0" applyFont="1" applyFill="1" applyBorder="1" applyAlignment="1">
      <alignment horizontal="center" vertical="center" wrapText="1" readingOrder="1"/>
    </xf>
    <xf numFmtId="0" fontId="11" fillId="9" borderId="8" xfId="0" applyFont="1" applyFill="1" applyBorder="1" applyAlignment="1">
      <alignment horizontal="center" vertical="center" wrapText="1" readingOrder="1"/>
    </xf>
    <xf numFmtId="0" fontId="11" fillId="9" borderId="47" xfId="0" applyFont="1" applyFill="1" applyBorder="1" applyAlignment="1">
      <alignment horizontal="center" vertical="center" wrapText="1" readingOrder="1"/>
    </xf>
    <xf numFmtId="0" fontId="11" fillId="9" borderId="9" xfId="0" applyFont="1" applyFill="1" applyBorder="1" applyAlignment="1">
      <alignment horizontal="center" vertical="center" wrapText="1" readingOrder="1"/>
    </xf>
    <xf numFmtId="0" fontId="11" fillId="9" borderId="10" xfId="0" applyFont="1" applyFill="1" applyBorder="1" applyAlignment="1">
      <alignment horizontal="center" vertical="center" wrapText="1" readingOrder="1"/>
    </xf>
    <xf numFmtId="0" fontId="11" fillId="9" borderId="0" xfId="0" applyFont="1" applyFill="1" applyAlignment="1">
      <alignment horizontal="center" vertical="center" wrapText="1" readingOrder="1"/>
    </xf>
    <xf numFmtId="0" fontId="11" fillId="9" borderId="46" xfId="0" applyFont="1" applyFill="1" applyBorder="1" applyAlignment="1">
      <alignment horizontal="center" vertical="center" wrapText="1" readingOrder="1"/>
    </xf>
    <xf numFmtId="0" fontId="11" fillId="9" borderId="7" xfId="0" applyFont="1" applyFill="1" applyBorder="1" applyAlignment="1">
      <alignment horizontal="center" vertical="center" wrapText="1" readingOrder="1"/>
    </xf>
    <xf numFmtId="0" fontId="11" fillId="9" borderId="45" xfId="0" applyFont="1" applyFill="1" applyBorder="1" applyAlignment="1">
      <alignment horizontal="center" vertical="center" wrapText="1" readingOrder="1"/>
    </xf>
    <xf numFmtId="0" fontId="11" fillId="9" borderId="48"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20" fillId="8" borderId="8" xfId="0" applyFont="1" applyFill="1" applyBorder="1" applyAlignment="1">
      <alignment horizontal="center" vertical="center" wrapText="1" readingOrder="1"/>
    </xf>
    <xf numFmtId="0" fontId="20" fillId="8" borderId="47" xfId="0" applyFont="1" applyFill="1" applyBorder="1" applyAlignment="1">
      <alignment horizontal="center" vertical="center" wrapText="1" readingOrder="1"/>
    </xf>
    <xf numFmtId="0" fontId="20" fillId="8" borderId="9" xfId="0" applyFont="1" applyFill="1" applyBorder="1" applyAlignment="1">
      <alignment horizontal="center" vertical="center" wrapText="1" readingOrder="1"/>
    </xf>
    <xf numFmtId="0" fontId="20" fillId="8" borderId="7" xfId="0" applyFont="1" applyFill="1" applyBorder="1" applyAlignment="1">
      <alignment horizontal="center" vertical="center" wrapText="1" readingOrder="1"/>
    </xf>
    <xf numFmtId="0" fontId="20" fillId="8" borderId="45" xfId="0" applyFont="1" applyFill="1" applyBorder="1" applyAlignment="1">
      <alignment horizontal="center" vertical="center" wrapText="1" readingOrder="1"/>
    </xf>
    <xf numFmtId="0" fontId="20" fillId="8" borderId="48" xfId="0" applyFont="1" applyFill="1" applyBorder="1" applyAlignment="1">
      <alignment horizontal="center" vertical="center" wrapText="1" readingOrder="1"/>
    </xf>
    <xf numFmtId="0" fontId="20" fillId="8" borderId="1" xfId="0" applyFont="1" applyFill="1" applyBorder="1" applyAlignment="1">
      <alignment horizontal="center" vertical="center" wrapText="1" readingOrder="1"/>
    </xf>
    <xf numFmtId="0" fontId="26" fillId="0" borderId="0" xfId="0" applyFont="1" applyAlignment="1">
      <alignment horizontal="center" vertical="center"/>
    </xf>
    <xf numFmtId="0" fontId="12" fillId="18" borderId="44" xfId="0" applyFont="1" applyFill="1" applyBorder="1" applyAlignment="1">
      <alignment horizontal="center" vertical="center" wrapText="1" readingOrder="1"/>
    </xf>
    <xf numFmtId="0" fontId="12" fillId="18" borderId="43" xfId="0" applyFont="1" applyFill="1" applyBorder="1" applyAlignment="1">
      <alignment horizontal="center" vertical="center" wrapText="1" readingOrder="1"/>
    </xf>
    <xf numFmtId="0" fontId="22" fillId="15" borderId="44" xfId="0" applyFont="1" applyFill="1" applyBorder="1" applyAlignment="1">
      <alignment horizontal="center" vertical="center" wrapText="1" readingOrder="1"/>
    </xf>
    <xf numFmtId="0" fontId="13" fillId="16" borderId="39" xfId="0" applyFont="1" applyFill="1" applyBorder="1" applyAlignment="1">
      <alignment horizontal="center" vertical="center" wrapText="1"/>
    </xf>
    <xf numFmtId="0" fontId="22" fillId="15" borderId="11" xfId="0" applyFont="1" applyFill="1" applyBorder="1" applyAlignment="1">
      <alignment horizontal="center" vertical="center" wrapText="1" readingOrder="1"/>
    </xf>
    <xf numFmtId="0" fontId="22" fillId="15" borderId="3" xfId="0" applyFont="1" applyFill="1" applyBorder="1" applyAlignment="1">
      <alignment horizontal="center" vertical="center" textRotation="90" wrapText="1" readingOrder="1"/>
    </xf>
    <xf numFmtId="0" fontId="22" fillId="15" borderId="40" xfId="0" applyFont="1" applyFill="1" applyBorder="1" applyAlignment="1">
      <alignment horizontal="center" vertical="center" textRotation="90" wrapText="1" readingOrder="1"/>
    </xf>
    <xf numFmtId="0" fontId="19" fillId="0" borderId="26" xfId="3" applyFont="1" applyBorder="1" applyAlignment="1">
      <alignment horizontal="center" vertical="center" wrapText="1"/>
    </xf>
    <xf numFmtId="0" fontId="23" fillId="15" borderId="37" xfId="0" applyFont="1" applyFill="1" applyBorder="1" applyAlignment="1">
      <alignment horizontal="center" vertical="center" wrapText="1" readingOrder="1"/>
    </xf>
    <xf numFmtId="0" fontId="23" fillId="15" borderId="6" xfId="0" applyFont="1" applyFill="1" applyBorder="1" applyAlignment="1">
      <alignment horizontal="center" vertical="center" wrapText="1" readingOrder="1"/>
    </xf>
    <xf numFmtId="0" fontId="22" fillId="15" borderId="36"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9" xfId="0" applyFont="1" applyFill="1" applyBorder="1" applyAlignment="1">
      <alignment horizontal="center" vertical="center" wrapText="1" readingOrder="1"/>
    </xf>
    <xf numFmtId="165" fontId="19" fillId="0" borderId="16" xfId="3" applyNumberFormat="1" applyFont="1" applyBorder="1" applyAlignment="1">
      <alignment horizontal="center" vertical="center" wrapText="1"/>
    </xf>
    <xf numFmtId="0" fontId="19" fillId="0" borderId="1" xfId="3" applyFont="1" applyBorder="1" applyAlignment="1">
      <alignment horizontal="center" vertical="center" wrapText="1"/>
    </xf>
    <xf numFmtId="0" fontId="15" fillId="0" borderId="16" xfId="0" quotePrefix="1" applyFont="1" applyBorder="1" applyAlignment="1">
      <alignment horizontal="center" vertical="center" wrapText="1" readingOrder="1"/>
    </xf>
    <xf numFmtId="0" fontId="14" fillId="0" borderId="1"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13" fillId="0" borderId="6" xfId="0" applyFont="1" applyBorder="1" applyAlignment="1">
      <alignment horizontal="center" vertical="center" wrapText="1" readingOrder="1"/>
    </xf>
    <xf numFmtId="0" fontId="15" fillId="0" borderId="19" xfId="0" quotePrefix="1" applyFont="1" applyBorder="1" applyAlignment="1">
      <alignment horizontal="center" vertical="center" wrapText="1" readingOrder="1"/>
    </xf>
    <xf numFmtId="0" fontId="14" fillId="0" borderId="26" xfId="0" quotePrefix="1" applyFont="1" applyBorder="1" applyAlignment="1">
      <alignment horizontal="center" vertical="center" wrapText="1" readingOrder="1"/>
    </xf>
    <xf numFmtId="0" fontId="13" fillId="0" borderId="26" xfId="0" quotePrefix="1" applyFont="1" applyBorder="1" applyAlignment="1">
      <alignment horizontal="center" vertical="center" wrapText="1" readingOrder="1"/>
    </xf>
    <xf numFmtId="0" fontId="13" fillId="0" borderId="25" xfId="0" quotePrefix="1" applyFont="1" applyBorder="1" applyAlignment="1">
      <alignment horizontal="center" vertical="center" wrapText="1" readingOrder="1"/>
    </xf>
    <xf numFmtId="0" fontId="14" fillId="0" borderId="4"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3" fillId="0" borderId="7" xfId="0" applyFont="1" applyBorder="1" applyAlignment="1">
      <alignment horizontal="center" vertical="center" wrapText="1" readingOrder="1"/>
    </xf>
    <xf numFmtId="165" fontId="19" fillId="0" borderId="19" xfId="3" applyNumberFormat="1" applyFont="1" applyBorder="1" applyAlignment="1">
      <alignment horizontal="center" vertical="center" wrapText="1"/>
    </xf>
    <xf numFmtId="0" fontId="10" fillId="14" borderId="4" xfId="0" applyFont="1" applyFill="1" applyBorder="1" applyAlignment="1">
      <alignment horizontal="center" vertical="center" wrapText="1" readingOrder="1"/>
    </xf>
    <xf numFmtId="0" fontId="13" fillId="0" borderId="18" xfId="0" quotePrefix="1" applyFont="1" applyBorder="1" applyAlignment="1">
      <alignment horizontal="center" vertical="center" wrapText="1" readingOrder="1"/>
    </xf>
    <xf numFmtId="0" fontId="15" fillId="0" borderId="16" xfId="0" applyFont="1" applyBorder="1" applyAlignment="1">
      <alignment horizontal="center" vertical="center" wrapText="1" readingOrder="1"/>
    </xf>
    <xf numFmtId="0" fontId="19" fillId="0" borderId="6" xfId="3" applyFont="1" applyBorder="1" applyAlignment="1">
      <alignment horizontal="center" vertical="center" wrapText="1"/>
    </xf>
    <xf numFmtId="0" fontId="0" fillId="4" borderId="1" xfId="0" applyFill="1" applyBorder="1" applyAlignment="1" applyProtection="1">
      <alignment vertical="top" wrapText="1"/>
      <protection locked="0"/>
    </xf>
    <xf numFmtId="0" fontId="5" fillId="4" borderId="4" xfId="0" applyFont="1" applyFill="1" applyBorder="1" applyAlignment="1" applyProtection="1">
      <alignment horizontal="left" vertical="top" wrapText="1"/>
      <protection locked="0"/>
    </xf>
    <xf numFmtId="0" fontId="0" fillId="4" borderId="4" xfId="0" applyFill="1" applyBorder="1" applyAlignment="1" applyProtection="1">
      <alignment vertical="top" wrapText="1"/>
      <protection locked="0"/>
    </xf>
    <xf numFmtId="0" fontId="5" fillId="4" borderId="4" xfId="0" applyFont="1" applyFill="1" applyBorder="1" applyAlignment="1" applyProtection="1">
      <alignment vertical="top" wrapText="1"/>
      <protection locked="0"/>
    </xf>
    <xf numFmtId="0" fontId="0" fillId="4" borderId="4" xfId="0"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0" fillId="4" borderId="4" xfId="0" applyFill="1" applyBorder="1" applyAlignment="1">
      <alignment horizontal="left" vertical="top" wrapText="1"/>
    </xf>
    <xf numFmtId="0" fontId="0" fillId="4" borderId="3" xfId="0" applyFill="1" applyBorder="1" applyAlignment="1">
      <alignment horizontal="left" vertical="top" wrapText="1"/>
    </xf>
  </cellXfs>
  <cellStyles count="9">
    <cellStyle name="Millares" xfId="7" builtinId="3"/>
    <cellStyle name="Millares 2" xfId="4" xr:uid="{8722D0CC-D4BE-40CF-BCC6-80D4F7CA2611}"/>
    <cellStyle name="Moneda" xfId="8" builtinId="4"/>
    <cellStyle name="Normal" xfId="0" builtinId="0"/>
    <cellStyle name="Normal 2" xfId="6" xr:uid="{A8B5D7FA-585F-4832-88AB-D48245818641}"/>
    <cellStyle name="Normal 3" xfId="3" xr:uid="{4BED0C24-B769-40E2-919A-C7168A2B33B5}"/>
    <cellStyle name="Normal 4" xfId="2" xr:uid="{345F8B34-A1C9-4194-A769-874DF54B3852}"/>
    <cellStyle name="Normal 4 2" xfId="5" xr:uid="{6E47C0E1-236D-45FB-8752-E8C5271A9CAD}"/>
    <cellStyle name="Porcentaje" xfId="1" builtinId="5"/>
  </cellStyles>
  <dxfs count="217">
    <dxf>
      <font>
        <color rgb="FF9C0006"/>
      </font>
      <fill>
        <patternFill>
          <bgColor rgb="FFFFC7CE"/>
        </patternFill>
      </fill>
    </dxf>
    <dxf>
      <font>
        <b/>
        <i val="0"/>
        <color theme="0"/>
      </font>
      <fill>
        <patternFill>
          <bgColor rgb="FFFF0000"/>
        </patternFill>
      </fill>
    </dxf>
    <dxf>
      <font>
        <color theme="0"/>
      </font>
      <fill>
        <patternFill>
          <bgColor rgb="FF00B050"/>
        </patternFill>
      </fill>
    </dxf>
    <dxf>
      <font>
        <b/>
        <i val="0"/>
        <color theme="0"/>
      </font>
      <fill>
        <patternFill>
          <bgColor rgb="FFFF0000"/>
        </patternFill>
      </fill>
    </dxf>
    <dxf>
      <font>
        <b/>
        <i val="0"/>
        <color theme="1"/>
      </font>
      <fill>
        <patternFill>
          <bgColor rgb="FFFFC000"/>
        </patternFill>
      </fill>
    </dxf>
    <dxf>
      <font>
        <color auto="1"/>
      </font>
      <fill>
        <patternFill>
          <bgColor rgb="FFFFFF00"/>
        </patternFill>
      </fill>
    </dxf>
    <dxf>
      <font>
        <color theme="1"/>
      </font>
    </dxf>
    <dxf>
      <font>
        <color auto="1"/>
      </font>
      <fill>
        <patternFill>
          <bgColor rgb="FFFFFF00"/>
        </patternFill>
      </fill>
    </dxf>
    <dxf>
      <font>
        <color theme="1"/>
      </font>
    </dxf>
    <dxf>
      <font>
        <color theme="0"/>
      </font>
      <fill>
        <patternFill>
          <bgColor rgb="FF00B050"/>
        </patternFill>
      </fill>
    </dxf>
    <dxf>
      <font>
        <b/>
        <i val="0"/>
        <color theme="1"/>
      </font>
      <fill>
        <patternFill>
          <bgColor rgb="FFFFC000"/>
        </patternFill>
      </fill>
    </dxf>
    <dxf>
      <font>
        <b/>
        <i val="0"/>
        <color theme="0"/>
      </font>
      <fill>
        <patternFill>
          <bgColor rgb="FFFF0000"/>
        </patternFill>
      </fill>
    </dxf>
    <dxf>
      <font>
        <b/>
        <i val="0"/>
        <color theme="1"/>
      </font>
      <fill>
        <patternFill>
          <bgColor rgb="FFFFC000"/>
        </patternFill>
      </fill>
    </dxf>
    <dxf>
      <font>
        <color theme="1"/>
      </font>
    </dxf>
    <dxf>
      <font>
        <color theme="0"/>
      </font>
      <fill>
        <patternFill>
          <bgColor rgb="FF00B050"/>
        </patternFill>
      </fill>
    </dxf>
    <dxf>
      <font>
        <color auto="1"/>
      </font>
      <fill>
        <patternFill>
          <bgColor rgb="FFFFFF00"/>
        </patternFill>
      </fill>
    </dxf>
    <dxf>
      <font>
        <color auto="1"/>
      </font>
      <fill>
        <patternFill>
          <bgColor rgb="FFFFFF00"/>
        </patternFill>
      </fill>
    </dxf>
    <dxf>
      <font>
        <color theme="0"/>
      </font>
      <fill>
        <patternFill>
          <bgColor rgb="FF00B050"/>
        </patternFill>
      </fill>
    </dxf>
    <dxf>
      <font>
        <color theme="1"/>
      </font>
    </dxf>
    <dxf>
      <font>
        <b/>
        <i val="0"/>
        <color theme="0"/>
      </font>
      <fill>
        <patternFill>
          <bgColor rgb="FFFF0000"/>
        </patternFill>
      </fill>
    </dxf>
    <dxf>
      <font>
        <b/>
        <i val="0"/>
        <color theme="0"/>
      </font>
      <fill>
        <patternFill>
          <bgColor rgb="FFFF0000"/>
        </patternFill>
      </fill>
    </dxf>
    <dxf>
      <fill>
        <patternFill>
          <bgColor rgb="FFFF0000"/>
        </patternFill>
      </fill>
    </dxf>
    <dxf>
      <font>
        <b/>
        <i val="0"/>
        <color theme="1"/>
      </font>
      <fill>
        <patternFill>
          <bgColor rgb="FFFFC000"/>
        </patternFill>
      </fill>
    </dxf>
    <dxf>
      <font>
        <b/>
        <i val="0"/>
      </font>
      <fill>
        <patternFill>
          <bgColor rgb="FF339933"/>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339933"/>
        </patternFill>
      </fill>
    </dxf>
    <dxf>
      <font>
        <b/>
        <i val="0"/>
      </font>
      <fill>
        <patternFill>
          <bgColor rgb="FFFFC000"/>
        </patternFill>
      </fill>
    </dxf>
    <dxf>
      <font>
        <b/>
        <i val="0"/>
      </font>
      <fill>
        <patternFill>
          <bgColor rgb="FF339933"/>
        </patternFill>
      </fill>
    </dxf>
    <dxf>
      <font>
        <b/>
        <i val="0"/>
        <color theme="0"/>
      </font>
      <fill>
        <patternFill>
          <bgColor rgb="FFC0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font>
      <fill>
        <patternFill>
          <bgColor rgb="FF339933"/>
        </patternFill>
      </fill>
    </dxf>
    <dxf>
      <font>
        <b/>
        <i val="0"/>
        <color theme="0"/>
      </font>
      <fill>
        <patternFill>
          <bgColor rgb="FFC00000"/>
        </patternFill>
      </fill>
    </dxf>
    <dxf>
      <font>
        <b/>
        <i val="0"/>
        <color theme="0"/>
      </font>
      <fill>
        <patternFill>
          <bgColor rgb="FFC00000"/>
        </patternFill>
      </fill>
    </dxf>
    <dxf>
      <font>
        <b/>
        <i val="0"/>
      </font>
      <fill>
        <patternFill>
          <bgColor rgb="FFFFFF00"/>
        </patternFill>
      </fill>
    </dxf>
    <dxf>
      <font>
        <b/>
        <i val="0"/>
      </font>
      <fill>
        <patternFill>
          <bgColor rgb="FF339933"/>
        </patternFill>
      </fill>
    </dxf>
    <dxf>
      <font>
        <b/>
        <i val="0"/>
      </font>
      <fill>
        <patternFill>
          <bgColor rgb="FFFFC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339933"/>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color theme="1"/>
      </font>
    </dxf>
    <dxf>
      <font>
        <color theme="0"/>
      </font>
      <fill>
        <patternFill>
          <bgColor rgb="FF00B050"/>
        </patternFill>
      </fill>
    </dxf>
    <dxf>
      <font>
        <b/>
        <i val="0"/>
        <color theme="1"/>
      </font>
      <fill>
        <patternFill>
          <bgColor rgb="FFFFC000"/>
        </patternFill>
      </fill>
    </dxf>
    <dxf>
      <font>
        <color auto="1"/>
      </font>
      <fill>
        <patternFill>
          <bgColor rgb="FFFFFF00"/>
        </patternFill>
      </fill>
    </dxf>
    <dxf>
      <font>
        <b/>
        <i val="0"/>
      </font>
      <fill>
        <patternFill>
          <bgColor rgb="FF339933"/>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font>
      <fill>
        <patternFill>
          <bgColor rgb="FF339933"/>
        </patternFill>
      </fill>
    </dxf>
    <dxf>
      <font>
        <b/>
        <i val="0"/>
        <color theme="0"/>
      </font>
      <fill>
        <patternFill>
          <bgColor rgb="FFC00000"/>
        </patternFill>
      </fill>
    </dxf>
    <dxf>
      <font>
        <b/>
        <i val="0"/>
      </font>
      <fill>
        <patternFill>
          <bgColor rgb="FFFFC000"/>
        </patternFill>
      </fill>
    </dxf>
    <dxf>
      <font>
        <b/>
        <i val="0"/>
      </font>
      <fill>
        <patternFill>
          <bgColor rgb="FF339933"/>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339933"/>
        </patternFill>
      </fill>
    </dxf>
    <dxf>
      <font>
        <b/>
        <i val="0"/>
        <color theme="0"/>
      </font>
      <fill>
        <patternFill>
          <bgColor rgb="FFC00000"/>
        </patternFill>
      </fill>
    </dxf>
    <dxf>
      <font>
        <b/>
        <i val="0"/>
      </font>
      <fill>
        <patternFill>
          <bgColor rgb="FFFFC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339933"/>
        </patternFill>
      </fill>
    </dxf>
    <dxf>
      <font>
        <b/>
        <i val="0"/>
        <color theme="0"/>
      </font>
      <fill>
        <patternFill>
          <bgColor rgb="FFFF0000"/>
        </patternFill>
      </fill>
    </dxf>
    <dxf>
      <font>
        <b/>
        <i val="0"/>
      </font>
      <fill>
        <patternFill>
          <bgColor rgb="FF339933"/>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339933"/>
        </patternFill>
      </fill>
    </dxf>
    <dxf>
      <font>
        <b/>
        <i val="0"/>
      </font>
      <fill>
        <patternFill>
          <bgColor rgb="FF339933"/>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339933"/>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339933"/>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339933"/>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color theme="0"/>
      </font>
      <fill>
        <patternFill>
          <bgColor rgb="FF00B050"/>
        </patternFill>
      </fill>
    </dxf>
    <dxf>
      <font>
        <color theme="1"/>
      </font>
    </dxf>
    <dxf>
      <font>
        <b/>
        <i val="0"/>
        <color theme="0"/>
      </font>
      <fill>
        <patternFill>
          <bgColor rgb="FFFF0000"/>
        </patternFill>
      </fill>
    </dxf>
    <dxf>
      <font>
        <b/>
        <i val="0"/>
        <color theme="0"/>
      </font>
      <fill>
        <patternFill>
          <bgColor rgb="FFFF0000"/>
        </patternFill>
      </fill>
    </dxf>
    <dxf>
      <fill>
        <patternFill>
          <bgColor rgb="FFFF0000"/>
        </patternFill>
      </fill>
    </dxf>
    <dxf>
      <font>
        <color auto="1"/>
      </font>
      <fill>
        <patternFill>
          <bgColor rgb="FFFFFF00"/>
        </patternFill>
      </fill>
    </dxf>
    <dxf>
      <font>
        <b/>
        <i val="0"/>
      </font>
      <fill>
        <patternFill>
          <bgColor rgb="FF339933"/>
        </patternFill>
      </fill>
    </dxf>
    <dxf>
      <font>
        <b/>
        <i val="0"/>
      </font>
      <fill>
        <patternFill>
          <bgColor rgb="FFFFFF00"/>
        </patternFill>
      </fill>
    </dxf>
    <dxf>
      <font>
        <b/>
        <i val="0"/>
      </font>
      <fill>
        <patternFill>
          <bgColor rgb="FF339933"/>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339933"/>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339933"/>
        </patternFill>
      </fill>
    </dxf>
    <dxf>
      <font>
        <b/>
        <i val="0"/>
      </font>
      <fill>
        <patternFill>
          <bgColor rgb="FF339933"/>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color theme="0"/>
      </font>
      <fill>
        <patternFill>
          <bgColor rgb="FFC00000"/>
        </patternFill>
      </fill>
    </dxf>
    <dxf>
      <font>
        <b/>
        <i val="0"/>
      </font>
      <fill>
        <patternFill>
          <bgColor rgb="FFFFFF00"/>
        </patternFill>
      </fill>
    </dxf>
    <dxf>
      <font>
        <b/>
        <i val="0"/>
      </font>
      <fill>
        <patternFill>
          <bgColor rgb="FF339933"/>
        </patternFill>
      </fill>
    </dxf>
    <dxf>
      <font>
        <b/>
        <i val="0"/>
      </font>
      <fill>
        <patternFill>
          <bgColor rgb="FFFFC000"/>
        </patternFill>
      </fill>
    </dxf>
    <dxf>
      <font>
        <b/>
        <i val="0"/>
      </font>
      <fill>
        <patternFill>
          <bgColor rgb="FF339933"/>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C00000"/>
        </patternFill>
      </fill>
    </dxf>
    <dxf>
      <font>
        <b/>
        <i val="0"/>
      </font>
      <fill>
        <patternFill>
          <bgColor rgb="FFFFFF00"/>
        </patternFill>
      </fill>
    </dxf>
    <dxf>
      <font>
        <b/>
        <i val="0"/>
      </font>
      <fill>
        <patternFill>
          <bgColor rgb="FFFFC000"/>
        </patternFill>
      </fill>
    </dxf>
    <dxf>
      <font>
        <b/>
        <i val="0"/>
      </font>
      <fill>
        <patternFill>
          <bgColor rgb="FF339933"/>
        </patternFill>
      </fill>
    </dxf>
    <dxf>
      <font>
        <b/>
        <i val="0"/>
      </font>
      <fill>
        <patternFill>
          <bgColor rgb="FF339933"/>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color rgb="FFFF0000"/>
      </font>
      <fill>
        <patternFill>
          <bgColor rgb="FFFF0000"/>
        </patternFill>
      </fill>
    </dxf>
    <dxf>
      <border>
        <left style="thin">
          <color auto="1"/>
        </left>
        <right style="thin">
          <color auto="1"/>
        </right>
        <top style="thin">
          <color auto="1"/>
        </top>
        <bottom style="thin">
          <color auto="1"/>
        </bottom>
        <vertical/>
        <horizontal/>
      </border>
    </dxf>
    <dxf>
      <border>
        <left/>
        <right/>
        <top/>
        <bottom/>
        <vertical/>
        <horizontal/>
      </border>
    </dxf>
    <dxf>
      <border>
        <left/>
        <right/>
        <top/>
        <bottom/>
        <vertical/>
        <horizontal/>
      </border>
    </dxf>
    <dxf>
      <font>
        <color rgb="FFFF0000"/>
      </font>
      <fill>
        <patternFill>
          <bgColor rgb="FFFF0000"/>
        </patternFill>
      </fill>
    </dxf>
    <dxf>
      <border>
        <left style="thin">
          <color auto="1"/>
        </left>
        <right style="thin">
          <color auto="1"/>
        </right>
        <top style="thin">
          <color auto="1"/>
        </top>
        <bottom style="thin">
          <color auto="1"/>
        </bottom>
        <vertical/>
        <horizontal/>
      </border>
    </dxf>
    <dxf>
      <font>
        <color rgb="FFFF0000"/>
      </font>
      <fill>
        <patternFill>
          <bgColor rgb="FFFF0000"/>
        </patternFill>
      </fill>
    </dxf>
    <dxf>
      <border>
        <left style="thin">
          <color auto="1"/>
        </left>
        <right style="thin">
          <color auto="1"/>
        </right>
        <top style="thin">
          <color auto="1"/>
        </top>
        <bottom style="thin">
          <color auto="1"/>
        </bottom>
        <vertical/>
        <horizontal/>
      </border>
    </dxf>
    <dxf>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C00000"/>
        </patternFill>
      </fill>
    </dxf>
    <dxf>
      <font>
        <strike val="0"/>
        <outline val="0"/>
        <shadow val="0"/>
        <vertAlign val="baseline"/>
        <sz val="1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indexed="8"/>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indexed="8"/>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21" formatCode="d\-mmm"/>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family val="2"/>
        <scheme val="minor"/>
      </font>
      <numFmt numFmtId="30" formatCode="@"/>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1"/>
        <name val="Calibri"/>
        <family val="2"/>
        <scheme val="minor"/>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indexed="8"/>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indexed="8"/>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indexed="8"/>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right style="thin">
          <color rgb="FF000000"/>
        </right>
        <bottom style="thin">
          <color auto="1"/>
        </bottom>
      </border>
    </dxf>
    <dxf>
      <font>
        <strike val="0"/>
        <outline val="0"/>
        <shadow val="0"/>
        <vertAlign val="baseline"/>
        <sz val="11"/>
        <name val="Calibri"/>
        <family val="2"/>
        <scheme val="minor"/>
      </font>
      <alignment vertical="center"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C000"/>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anitza Hernandez Ramirez (CENIT)" id="{99223429-C40C-4CC9-B30A-D35503D6866D}" userId="S::danitza.hernandez@cenit-transporte.com::18dd5938-d746-44dc-b764-64e4af34d98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37B160-4AF1-4ADC-97A1-8AE491A986BE}" name="Tabla42" displayName="Tabla42" ref="A1:AS615" totalsRowShown="0" headerRowDxfId="216" dataDxfId="215" tableBorderDxfId="214">
  <autoFilter ref="A1:AS615" xr:uid="{F037B160-4AF1-4ADC-97A1-8AE491A986BE}">
    <filterColumn colId="5">
      <filters>
        <filter val="Si"/>
      </filters>
    </filterColumn>
  </autoFilter>
  <tableColumns count="45">
    <tableColumn id="1" xr3:uid="{D61C00CE-8D84-4006-A3AC-3D9BD612759D}" name="Proceso Nivel 0" dataDxfId="213"/>
    <tableColumn id="4" xr3:uid="{E1FF1E2F-DF41-4AE0-96E8-6F7EC299F1ED}" name="Dueño del proceso nivel 1_x000a_Vicepresidencia" dataDxfId="212"/>
    <tableColumn id="9" xr3:uid="{F914E96C-8124-48F5-8A02-937F0B868D5F}" name="Nombre del Riesgo" dataDxfId="211"/>
    <tableColumn id="10" xr3:uid="{65C32BC7-5280-407F-A532-03481EC45D47}" name="Descripción del Riesgo" dataDxfId="210"/>
    <tableColumn id="124" xr3:uid="{5561098E-4D69-4D61-A8AB-8DF5F8825F38}" name="R Cumplimiento" dataDxfId="209"/>
    <tableColumn id="20" xr3:uid="{F8504BCF-1D04-4F3C-B3FE-1592E5666115}" name="RC" dataDxfId="208"/>
    <tableColumn id="99" xr3:uid="{4A4D36B5-6D31-4E68-8FE8-0677B89650FE}" name="RS" dataDxfId="207"/>
    <tableColumn id="21" xr3:uid="{DF4E678B-56E4-4217-B5B1-A8F60E4ED8DD}" name="R LA/FT/FPADM" dataDxfId="206"/>
    <tableColumn id="22" xr3:uid="{E7AF7C7A-5BBB-489C-940E-1F7238B2C43E}" name="RF" dataDxfId="205"/>
    <tableColumn id="131" xr3:uid="{AC68C891-0BA4-40EF-A6AD-ED55B7B56F8A}" name="NR" dataDxfId="204"/>
    <tableColumn id="37" xr3:uid="{73AC0139-9C32-45B0-B633-1BC811B60FB6}" name="Calificación de Riesgo Inherente_x000a_PROBABILIDAD" dataDxfId="203" dataCellStyle="Normal 4"/>
    <tableColumn id="39" xr3:uid="{84FC62CD-7AB2-4CC0-9551-8A461D4810E6}" name="Calificación de Riesgo Inherente_x000a_IMPACTO" dataDxfId="202" dataCellStyle="Normal 4"/>
    <tableColumn id="46" xr3:uid="{94B45CD6-F43A-4013-ADA2-EC5004B0B6FE}" name="Nivel inherente_x000a_Probabilidad X Impacto" dataDxfId="201" dataCellStyle="Normal 4">
      <calculatedColumnFormula>CONCATENATE(K2," / ",L2)</calculatedColumnFormula>
    </tableColumn>
    <tableColumn id="47" xr3:uid="{04756C86-B53C-4A02-9363-A80DABA7C4B9}" name="Ubicación Mapa" dataDxfId="200" dataCellStyle="Normal 4">
      <calculatedColumnFormula>CONCATENATE(MID(K2,1,1),MID(L2,1,1))</calculatedColumnFormula>
    </tableColumn>
    <tableColumn id="48" xr3:uid="{564F814E-4BF4-4B89-8658-C75EE3F97648}" name="Severidad inherente" dataDxfId="199" dataCellStyle="Normal 4">
      <calculatedColumnFormula>VLOOKUP(N2,'MATRIZ RAM VALORACIÓN'!$AD$10:$AE$45,2,0)</calculatedColumnFormula>
    </tableColumn>
    <tableColumn id="49" xr3:uid="{4AABAEEA-BF6F-4D3A-A53F-75823DF89D78}" name="Homologación Matriz Ecopetrol" dataDxfId="198" dataCellStyle="Normal 3">
      <calculatedColumnFormula>+IF(O2="Muy Alto","Muy Alto",+IF(O2="Alto","Alto",+IF(O2="Intermedio","Medio",+IF(O2="Medio","Bajo",+IF(O2="Bajo","Bajo","Sin Homologacion")))))</calculatedColumnFormula>
    </tableColumn>
    <tableColumn id="51" xr3:uid="{0A79FC9C-CC79-46BB-8D60-5050E626F020}" name="Nombre del Control" dataDxfId="197"/>
    <tableColumn id="52" xr3:uid="{32DD8FE3-3D14-44BF-AC34-CB93801B12EB}" name="Descripción del Control asociado a la Causa o Falla. _x000a_¿Qué hace?, ¿Cómo?, ¿Qué pasa con las excepciones? y evidencia. _x000a_Recordar la redacción de inicio del control (verifica, valida, revisa)" dataDxfId="196"/>
    <tableColumn id="62" xr3:uid="{C2840FE5-584C-49CE-A589-76BC60CD1BC6}" name="Frecuencia" dataDxfId="195" dataCellStyle="Normal 4"/>
    <tableColumn id="63" xr3:uid="{CF4CB2AD-2A25-4627-8208-E914F7A690D4}" name="Evidencia del Control" dataDxfId="194"/>
    <tableColumn id="73" xr3:uid="{7BDF7EC3-CE5D-455A-A022-27FF26376C27}" name="Clase de Control" dataDxfId="193" dataCellStyle="Normal 4"/>
    <tableColumn id="75" xr3:uid="{C83BB9A0-45E5-4EE4-B083-412BFB5A90D3}" name="Tipo de Control" dataDxfId="192" dataCellStyle="Normal 4"/>
    <tableColumn id="76" xr3:uid="{CBCDD40A-B4FF-484F-9A79-CD0364379912}" name="Cumplimiento_x000a_Control Anti Corrupción" dataDxfId="191"/>
    <tableColumn id="77" xr3:uid="{AB7A9EDF-9027-4589-94F8-565DD7F6AD3D}" name="Cumplimiento Control Anti Soborno" dataDxfId="190"/>
    <tableColumn id="78" xr3:uid="{E83BCC33-BCF5-4F7C-9CC2-4820A128800F}" name="Cumplimiento_x000a_Control Anti  LA/FT/FPADM" dataDxfId="189"/>
    <tableColumn id="79" xr3:uid="{59939466-73A5-469C-B85D-3A3748A1D926}" name="Cumplimiento_x000a_Control Anti Fraude" dataDxfId="188"/>
    <tableColumn id="80" xr3:uid="{E5AFEE15-57CF-4B50-A309-3DF413DE77E0}" name="Cumplimiento_x000a_Control Anti Apropiación Indebida de Activos" dataDxfId="187"/>
    <tableColumn id="81" xr3:uid="{CC8A9A34-0F06-49FB-8B4D-C4546AD94D9C}" name="Cumplimiento_x000a_Control Anti Reporte Fraudulentos" dataDxfId="186"/>
    <tableColumn id="106" xr3:uid="{C229A867-4ADA-4157-91C3-A5D79113B794}" name="Cumplimiento_x000a_Derechos humanos" dataDxfId="185"/>
    <tableColumn id="107" xr3:uid="{35CA6BF4-A728-4CB1-B07C-E5C0B93DA384}" name="Cumplimiento_x000a_Legal y regulatorio" dataDxfId="184"/>
    <tableColumn id="105" xr3:uid="{A78C4E5E-97B7-4F8D-82C4-7370F19E8437}" name="Cumplimiento_x000a_Datos Personales" dataDxfId="183"/>
    <tableColumn id="82" xr3:uid="{FBC4FC4D-6196-43B6-A264-E4B5E1766D7B}" name="Control Financiero " dataDxfId="182"/>
    <tableColumn id="85" xr3:uid="{D9660029-C814-45CB-912E-755BDE3805BC}" name="Segregación de funciones" dataDxfId="181"/>
    <tableColumn id="86" xr3:uid="{8B9FB5A4-857C-4D05-8355-CC8D2AFD4812}" name="Observaciones sobre el diseño y operatividad del control" dataDxfId="180" dataCellStyle="Normal 4"/>
    <tableColumn id="87" xr3:uid="{40321D35-89BF-4A16-8653-177395B8386C}" name="Efectividad del Control" dataDxfId="179">
      <calculatedColumnFormula>IF(AV2&gt;=90,"Fuerte",IF(AV2&gt;=75,"Moderado","Débil"))</calculatedColumnFormula>
    </tableColumn>
    <tableColumn id="88" xr3:uid="{A4F4DDFE-AF26-4F51-8F9C-510E9993CD28}" name="Solidez del Conjunto de Controles" dataDxfId="178"/>
    <tableColumn id="89" xr3:uid="{435394D6-745A-4F75-8604-F835EB3D7A3D}" name="Los Controles ayudan a Disminuir la Probabilidad" dataDxfId="177"/>
    <tableColumn id="90" xr3:uid="{0F031282-7C68-47DF-8558-3C26B878B3EC}" name="Los controles Ayudan a Disminuir el impacto" dataDxfId="176"/>
    <tableColumn id="91" xr3:uid="{1727327F-A59D-4762-B3CE-D0D284530495}" name="Concatenar" dataDxfId="175">
      <calculatedColumnFormula>CONCATENATE(N2,AJ2,AK2,AL2)</calculatedColumnFormula>
    </tableColumn>
    <tableColumn id="92" xr3:uid="{F9D7688A-AFF7-4DE1-9F55-D6AFDAE0115B}" name="Nivel Residual_x000a_Probabilidad X Impacto" dataDxfId="174">
      <calculatedColumnFormula>VLOOKUP(AO2,Hoja3!$G$2:$H$648,2,0)</calculatedColumnFormula>
    </tableColumn>
    <tableColumn id="93" xr3:uid="{10D66F9C-9FFC-496D-9186-13B6E780183E}" name="Ubicación Mapa2" dataDxfId="173" dataCellStyle="Normal 4">
      <calculatedColumnFormula>VLOOKUP(AM2,Hoja3!F:G,2,0)</calculatedColumnFormula>
    </tableColumn>
    <tableColumn id="94" xr3:uid="{C1177809-0D84-4589-BDAA-ACF6D3AC1297}" name="Nivel Residual del Riesgo" dataDxfId="172" dataCellStyle="Normal 4">
      <calculatedColumnFormula>VLOOKUP(AO2,'MATRIZ RAM VALORACIÓN'!$AD$10:$AE$45,2,0)</calculatedColumnFormula>
    </tableColumn>
    <tableColumn id="7" xr3:uid="{AB46229F-6F60-4956-A6F2-0EDA3DE7F6B0}" name="Columna1" dataDxfId="171"/>
    <tableColumn id="44" xr3:uid="{143FA8E2-EDA9-427D-A04A-8CC1FA42D45D}" name="Columna2" dataDxfId="170"/>
    <tableColumn id="103" xr3:uid="{82C419DA-4D4D-4FC6-963B-E0326A25B028}" name="Columna3" dataDxfId="169"/>
  </tableColumns>
  <tableStyleInfo name="TableStyleLight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49" dT="2025-05-14T15:46:43.47" personId="{99223429-C40C-4CC9-B30A-D35503D6866D}" id="{26867873-3C94-4364-9FD7-0744F325C889}">
    <text>Por ahora no hay penalización por impactos regulatorios. Revisar más adelante si cambia</text>
  </threadedComment>
  <threadedComment ref="J450" dT="2025-05-14T15:46:43.47" personId="{99223429-C40C-4CC9-B30A-D35503D6866D}" id="{16ED4B86-D7A6-400C-B7B1-D6B1E954A18F}">
    <text>Por ahora no hay penalización por impactos regulatorios. Revisar más adelante si cambia</text>
  </threadedComment>
  <threadedComment ref="J451" dT="2025-05-14T15:46:43.47" personId="{99223429-C40C-4CC9-B30A-D35503D6866D}" id="{E40D13A7-10A8-4E1A-907B-9C92E6D2CD44}">
    <text>Por ahora no hay penalización por impactos regulatorios. Revisar más adelante si cambia</text>
  </threadedComment>
  <threadedComment ref="J452" dT="2025-05-14T15:46:43.47" personId="{99223429-C40C-4CC9-B30A-D35503D6866D}" id="{83852A14-7ADC-4DD4-8705-0A0800C16F68}">
    <text>Por ahora no hay penalización por impactos regulatorios. Revisar más adelante si cambia</text>
  </threadedComment>
  <threadedComment ref="J453" dT="2025-05-14T15:46:43.47" personId="{99223429-C40C-4CC9-B30A-D35503D6866D}" id="{DA7A6E1D-43A3-4F13-835A-EE77E5AA5C75}">
    <text>Por ahora no hay penalización por impactos regulatorios. Revisar más adelante si cambia</text>
  </threadedComment>
</ThreadedComment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7804-CC00-4E12-9813-4178444E44B5}">
  <dimension ref="A2:C61"/>
  <sheetViews>
    <sheetView workbookViewId="0">
      <selection activeCell="B11" sqref="B11"/>
    </sheetView>
  </sheetViews>
  <sheetFormatPr baseColWidth="10" defaultColWidth="11.44140625" defaultRowHeight="14.4" x14ac:dyDescent="0.3"/>
  <cols>
    <col min="1" max="1" width="11.44140625" style="78"/>
    <col min="2" max="2" width="46.5546875" style="78" customWidth="1"/>
    <col min="3" max="3" width="84" style="78" customWidth="1"/>
    <col min="4" max="16384" width="11.44140625" style="78"/>
  </cols>
  <sheetData>
    <row r="2" spans="1:3" x14ac:dyDescent="0.3">
      <c r="B2" s="105" t="s">
        <v>126</v>
      </c>
    </row>
    <row r="3" spans="1:3" x14ac:dyDescent="0.3">
      <c r="A3" s="106" t="s">
        <v>127</v>
      </c>
      <c r="B3" s="39" t="s">
        <v>128</v>
      </c>
      <c r="C3" s="83" t="s">
        <v>129</v>
      </c>
    </row>
    <row r="4" spans="1:3" ht="18" customHeight="1" x14ac:dyDescent="0.3">
      <c r="B4" s="107" t="s">
        <v>130</v>
      </c>
      <c r="C4" s="108" t="s">
        <v>131</v>
      </c>
    </row>
    <row r="5" spans="1:3" x14ac:dyDescent="0.3">
      <c r="B5" s="40" t="s">
        <v>132</v>
      </c>
      <c r="C5" s="83" t="s">
        <v>133</v>
      </c>
    </row>
    <row r="7" spans="1:3" x14ac:dyDescent="0.3">
      <c r="A7" s="106" t="s">
        <v>127</v>
      </c>
      <c r="B7" s="106" t="s">
        <v>134</v>
      </c>
      <c r="C7" s="106" t="s">
        <v>135</v>
      </c>
    </row>
    <row r="8" spans="1:3" x14ac:dyDescent="0.3">
      <c r="A8" s="222" t="s">
        <v>136</v>
      </c>
      <c r="B8" s="83" t="s">
        <v>137</v>
      </c>
      <c r="C8" s="83" t="s">
        <v>138</v>
      </c>
    </row>
    <row r="9" spans="1:3" x14ac:dyDescent="0.3">
      <c r="A9" s="223"/>
      <c r="B9" s="83" t="s">
        <v>139</v>
      </c>
      <c r="C9" s="83"/>
    </row>
    <row r="10" spans="1:3" x14ac:dyDescent="0.3">
      <c r="A10" s="223"/>
      <c r="B10" s="83" t="s">
        <v>140</v>
      </c>
      <c r="C10" s="83"/>
    </row>
    <row r="11" spans="1:3" x14ac:dyDescent="0.3">
      <c r="A11" s="223"/>
      <c r="B11" s="83" t="s">
        <v>141</v>
      </c>
      <c r="C11" s="83" t="s">
        <v>142</v>
      </c>
    </row>
    <row r="12" spans="1:3" x14ac:dyDescent="0.3">
      <c r="A12" s="223"/>
      <c r="B12" s="83" t="s">
        <v>143</v>
      </c>
      <c r="C12" s="83" t="s">
        <v>144</v>
      </c>
    </row>
    <row r="13" spans="1:3" ht="28.8" x14ac:dyDescent="0.3">
      <c r="A13" s="223"/>
      <c r="B13" s="83" t="s">
        <v>145</v>
      </c>
      <c r="C13" s="72" t="s">
        <v>146</v>
      </c>
    </row>
    <row r="14" spans="1:3" ht="28.8" x14ac:dyDescent="0.3">
      <c r="A14" s="223"/>
      <c r="B14" s="83" t="s">
        <v>147</v>
      </c>
      <c r="C14" s="72" t="s">
        <v>148</v>
      </c>
    </row>
    <row r="15" spans="1:3" x14ac:dyDescent="0.3">
      <c r="A15" s="223"/>
      <c r="B15" s="83" t="s">
        <v>149</v>
      </c>
      <c r="C15" s="83" t="s">
        <v>150</v>
      </c>
    </row>
    <row r="16" spans="1:3" x14ac:dyDescent="0.3">
      <c r="A16" s="224"/>
      <c r="B16" s="83" t="s">
        <v>151</v>
      </c>
      <c r="C16" s="83" t="s">
        <v>152</v>
      </c>
    </row>
    <row r="17" spans="1:3" ht="30" customHeight="1" x14ac:dyDescent="0.3">
      <c r="A17" s="225" t="s">
        <v>153</v>
      </c>
      <c r="B17" s="83" t="s">
        <v>154</v>
      </c>
      <c r="C17" s="72" t="s">
        <v>155</v>
      </c>
    </row>
    <row r="18" spans="1:3" x14ac:dyDescent="0.3">
      <c r="A18" s="225"/>
      <c r="B18" s="83" t="s">
        <v>156</v>
      </c>
      <c r="C18" s="83" t="s">
        <v>157</v>
      </c>
    </row>
    <row r="19" spans="1:3" ht="28.8" x14ac:dyDescent="0.3">
      <c r="A19" s="225"/>
      <c r="B19" s="83" t="s">
        <v>158</v>
      </c>
      <c r="C19" s="72" t="s">
        <v>159</v>
      </c>
    </row>
    <row r="20" spans="1:3" x14ac:dyDescent="0.3">
      <c r="A20" s="225"/>
      <c r="B20" s="83" t="s">
        <v>160</v>
      </c>
      <c r="C20" s="72" t="s">
        <v>161</v>
      </c>
    </row>
    <row r="21" spans="1:3" x14ac:dyDescent="0.3">
      <c r="A21" s="225"/>
      <c r="B21" s="83" t="s">
        <v>162</v>
      </c>
      <c r="C21" s="83" t="s">
        <v>163</v>
      </c>
    </row>
    <row r="22" spans="1:3" ht="28.8" x14ac:dyDescent="0.3">
      <c r="A22" s="225"/>
      <c r="B22" s="83" t="s">
        <v>164</v>
      </c>
      <c r="C22" s="72" t="s">
        <v>165</v>
      </c>
    </row>
    <row r="23" spans="1:3" ht="77.25" customHeight="1" x14ac:dyDescent="0.3">
      <c r="A23" s="225" t="s">
        <v>166</v>
      </c>
      <c r="B23" s="83" t="s">
        <v>167</v>
      </c>
      <c r="C23" s="72" t="s">
        <v>168</v>
      </c>
    </row>
    <row r="24" spans="1:3" x14ac:dyDescent="0.3">
      <c r="A24" s="225"/>
      <c r="B24" s="83" t="s">
        <v>169</v>
      </c>
      <c r="C24" s="83" t="s">
        <v>170</v>
      </c>
    </row>
    <row r="25" spans="1:3" x14ac:dyDescent="0.3">
      <c r="A25" s="225"/>
      <c r="B25" s="83" t="s">
        <v>171</v>
      </c>
      <c r="C25" s="83" t="s">
        <v>172</v>
      </c>
    </row>
    <row r="26" spans="1:3" ht="28.8" x14ac:dyDescent="0.3">
      <c r="A26" s="225"/>
      <c r="B26" s="83" t="s">
        <v>173</v>
      </c>
      <c r="C26" s="72" t="s">
        <v>174</v>
      </c>
    </row>
    <row r="27" spans="1:3" x14ac:dyDescent="0.3">
      <c r="A27" s="225"/>
      <c r="B27" s="83" t="s">
        <v>175</v>
      </c>
      <c r="C27" s="83" t="s">
        <v>176</v>
      </c>
    </row>
    <row r="28" spans="1:3" x14ac:dyDescent="0.3">
      <c r="A28" s="225"/>
      <c r="B28" s="83" t="s">
        <v>177</v>
      </c>
      <c r="C28" s="83" t="s">
        <v>178</v>
      </c>
    </row>
    <row r="29" spans="1:3" ht="28.8" x14ac:dyDescent="0.3">
      <c r="A29" s="225"/>
      <c r="B29" s="83" t="s">
        <v>179</v>
      </c>
      <c r="C29" s="72" t="s">
        <v>180</v>
      </c>
    </row>
    <row r="30" spans="1:3" ht="28.8" x14ac:dyDescent="0.3">
      <c r="A30" s="225"/>
      <c r="B30" s="83" t="s">
        <v>5</v>
      </c>
      <c r="C30" s="72" t="s">
        <v>181</v>
      </c>
    </row>
    <row r="31" spans="1:3" ht="43.2" x14ac:dyDescent="0.3">
      <c r="A31" s="225"/>
      <c r="B31" s="83" t="s">
        <v>182</v>
      </c>
      <c r="C31" s="72" t="s">
        <v>183</v>
      </c>
    </row>
    <row r="32" spans="1:3" x14ac:dyDescent="0.3">
      <c r="A32" s="225"/>
      <c r="B32" s="83" t="s">
        <v>184</v>
      </c>
      <c r="C32" s="72" t="s">
        <v>185</v>
      </c>
    </row>
    <row r="33" spans="1:3" x14ac:dyDescent="0.3">
      <c r="A33" s="225"/>
      <c r="B33" s="83" t="s">
        <v>186</v>
      </c>
      <c r="C33" s="72" t="s">
        <v>187</v>
      </c>
    </row>
    <row r="34" spans="1:3" x14ac:dyDescent="0.3">
      <c r="A34" s="225"/>
      <c r="B34" s="83" t="s">
        <v>188</v>
      </c>
      <c r="C34" s="83" t="s">
        <v>189</v>
      </c>
    </row>
    <row r="35" spans="1:3" ht="43.2" x14ac:dyDescent="0.3">
      <c r="A35" s="225"/>
      <c r="B35" s="83" t="s">
        <v>190</v>
      </c>
      <c r="C35" s="72" t="s">
        <v>191</v>
      </c>
    </row>
    <row r="36" spans="1:3" ht="43.2" x14ac:dyDescent="0.3">
      <c r="A36" s="225"/>
      <c r="B36" s="83" t="s">
        <v>192</v>
      </c>
      <c r="C36" s="72" t="s">
        <v>193</v>
      </c>
    </row>
    <row r="37" spans="1:3" ht="43.2" x14ac:dyDescent="0.3">
      <c r="A37" s="225"/>
      <c r="B37" s="83" t="s">
        <v>194</v>
      </c>
      <c r="C37" s="72" t="s">
        <v>195</v>
      </c>
    </row>
    <row r="38" spans="1:3" ht="28.8" x14ac:dyDescent="0.3">
      <c r="A38" s="225"/>
      <c r="B38" s="83" t="s">
        <v>196</v>
      </c>
      <c r="C38" s="72" t="s">
        <v>197</v>
      </c>
    </row>
    <row r="39" spans="1:3" ht="43.2" x14ac:dyDescent="0.3">
      <c r="A39" s="225"/>
      <c r="B39" s="83" t="s">
        <v>198</v>
      </c>
      <c r="C39" s="72" t="s">
        <v>199</v>
      </c>
    </row>
    <row r="40" spans="1:3" ht="57.6" x14ac:dyDescent="0.3">
      <c r="A40" s="226" t="s">
        <v>200</v>
      </c>
      <c r="B40" s="83" t="s">
        <v>201</v>
      </c>
      <c r="C40" s="82" t="s">
        <v>202</v>
      </c>
    </row>
    <row r="41" spans="1:3" x14ac:dyDescent="0.3">
      <c r="A41" s="226"/>
      <c r="B41" s="83" t="s">
        <v>203</v>
      </c>
      <c r="C41" s="72" t="s">
        <v>204</v>
      </c>
    </row>
    <row r="42" spans="1:3" x14ac:dyDescent="0.3">
      <c r="A42" s="226"/>
      <c r="B42" s="83" t="s">
        <v>205</v>
      </c>
      <c r="C42" s="83" t="s">
        <v>206</v>
      </c>
    </row>
    <row r="43" spans="1:3" ht="28.8" x14ac:dyDescent="0.3">
      <c r="A43" s="226"/>
      <c r="B43" s="83" t="s">
        <v>179</v>
      </c>
      <c r="C43" s="72" t="s">
        <v>207</v>
      </c>
    </row>
    <row r="44" spans="1:3" x14ac:dyDescent="0.3">
      <c r="A44" s="226"/>
      <c r="B44" s="83" t="s">
        <v>208</v>
      </c>
      <c r="C44" s="83" t="s">
        <v>209</v>
      </c>
    </row>
    <row r="45" spans="1:3" x14ac:dyDescent="0.3">
      <c r="A45" s="226"/>
      <c r="B45" s="83" t="s">
        <v>210</v>
      </c>
      <c r="C45" s="83" t="s">
        <v>211</v>
      </c>
    </row>
    <row r="46" spans="1:3" x14ac:dyDescent="0.3">
      <c r="A46" s="226"/>
      <c r="B46" s="83" t="s">
        <v>212</v>
      </c>
      <c r="C46" s="83" t="s">
        <v>213</v>
      </c>
    </row>
    <row r="47" spans="1:3" ht="28.8" x14ac:dyDescent="0.3">
      <c r="A47" s="226"/>
      <c r="B47" s="83" t="s">
        <v>214</v>
      </c>
      <c r="C47" s="72" t="s">
        <v>215</v>
      </c>
    </row>
    <row r="48" spans="1:3" x14ac:dyDescent="0.3">
      <c r="A48" s="226"/>
      <c r="B48" s="83" t="s">
        <v>216</v>
      </c>
      <c r="C48" s="83" t="s">
        <v>217</v>
      </c>
    </row>
    <row r="49" spans="1:3" x14ac:dyDescent="0.3">
      <c r="A49" s="226"/>
      <c r="B49" s="83" t="s">
        <v>218</v>
      </c>
      <c r="C49" s="83" t="s">
        <v>219</v>
      </c>
    </row>
    <row r="50" spans="1:3" x14ac:dyDescent="0.3">
      <c r="A50" s="226"/>
      <c r="B50" s="83" t="s">
        <v>220</v>
      </c>
      <c r="C50" s="83" t="s">
        <v>219</v>
      </c>
    </row>
    <row r="51" spans="1:3" ht="28.8" x14ac:dyDescent="0.3">
      <c r="A51" s="226"/>
      <c r="B51" s="83" t="s">
        <v>221</v>
      </c>
      <c r="C51" s="72" t="s">
        <v>222</v>
      </c>
    </row>
    <row r="52" spans="1:3" ht="57.6" x14ac:dyDescent="0.3">
      <c r="A52" s="225" t="s">
        <v>223</v>
      </c>
      <c r="B52" s="83" t="s">
        <v>224</v>
      </c>
      <c r="C52" s="72" t="s">
        <v>225</v>
      </c>
    </row>
    <row r="53" spans="1:3" x14ac:dyDescent="0.3">
      <c r="A53" s="225"/>
      <c r="B53" s="83" t="s">
        <v>205</v>
      </c>
      <c r="C53" s="83" t="s">
        <v>226</v>
      </c>
    </row>
    <row r="54" spans="1:3" x14ac:dyDescent="0.3">
      <c r="A54" s="225"/>
      <c r="B54" s="83" t="s">
        <v>227</v>
      </c>
      <c r="C54" s="83" t="s">
        <v>228</v>
      </c>
    </row>
    <row r="55" spans="1:3" x14ac:dyDescent="0.3">
      <c r="A55" s="225"/>
      <c r="B55" s="83" t="s">
        <v>229</v>
      </c>
      <c r="C55" s="83" t="s">
        <v>230</v>
      </c>
    </row>
    <row r="56" spans="1:3" x14ac:dyDescent="0.3">
      <c r="A56" s="225"/>
      <c r="B56" s="83" t="s">
        <v>175</v>
      </c>
      <c r="C56" s="83" t="s">
        <v>231</v>
      </c>
    </row>
    <row r="57" spans="1:3" x14ac:dyDescent="0.3">
      <c r="A57" s="225"/>
      <c r="B57" s="83" t="s">
        <v>5</v>
      </c>
      <c r="C57" s="83" t="s">
        <v>232</v>
      </c>
    </row>
    <row r="58" spans="1:3" x14ac:dyDescent="0.3">
      <c r="A58" s="225"/>
      <c r="B58" s="83" t="s">
        <v>233</v>
      </c>
      <c r="C58" s="83" t="s">
        <v>234</v>
      </c>
    </row>
    <row r="59" spans="1:3" x14ac:dyDescent="0.3">
      <c r="A59" s="225"/>
      <c r="B59" s="83" t="s">
        <v>235</v>
      </c>
      <c r="C59" s="83" t="s">
        <v>236</v>
      </c>
    </row>
    <row r="60" spans="1:3" ht="28.8" x14ac:dyDescent="0.3">
      <c r="A60" s="225"/>
      <c r="B60" s="83" t="s">
        <v>237</v>
      </c>
      <c r="C60" s="72" t="s">
        <v>238</v>
      </c>
    </row>
    <row r="61" spans="1:3" x14ac:dyDescent="0.3">
      <c r="A61" s="225"/>
      <c r="B61" s="83" t="s">
        <v>239</v>
      </c>
      <c r="C61" s="83" t="s">
        <v>240</v>
      </c>
    </row>
  </sheetData>
  <mergeCells count="5">
    <mergeCell ref="A8:A16"/>
    <mergeCell ref="A17:A22"/>
    <mergeCell ref="A23:A39"/>
    <mergeCell ref="A40:A51"/>
    <mergeCell ref="A52:A6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3AE1-C5F5-4083-A1E8-C4AEFC82B038}">
  <dimension ref="B1:O12"/>
  <sheetViews>
    <sheetView zoomScaleNormal="100" workbookViewId="0">
      <selection activeCell="N10" sqref="N10"/>
    </sheetView>
  </sheetViews>
  <sheetFormatPr baseColWidth="10" defaultColWidth="11.44140625" defaultRowHeight="14.4" x14ac:dyDescent="0.3"/>
  <cols>
    <col min="1" max="11" width="11.44140625" style="81"/>
    <col min="12" max="12" width="30" style="81" customWidth="1"/>
    <col min="13" max="14" width="11.44140625" style="81"/>
    <col min="15" max="15" width="44" style="81" customWidth="1"/>
    <col min="16" max="16384" width="11.44140625" style="81"/>
  </cols>
  <sheetData>
    <row r="1" spans="2:15" x14ac:dyDescent="0.3">
      <c r="O1" s="81" t="s">
        <v>2510</v>
      </c>
    </row>
    <row r="2" spans="2:15" ht="18" x14ac:dyDescent="0.3">
      <c r="B2" s="231" t="s">
        <v>242</v>
      </c>
      <c r="C2" s="231"/>
      <c r="D2" s="231"/>
      <c r="E2" s="231"/>
      <c r="F2" s="231"/>
      <c r="G2" s="231"/>
      <c r="H2" s="231"/>
      <c r="I2" s="231"/>
      <c r="J2" s="231"/>
      <c r="K2" s="231"/>
      <c r="L2" s="231"/>
      <c r="O2" s="81" t="s">
        <v>1549</v>
      </c>
    </row>
    <row r="3" spans="2:15" ht="13.5" customHeight="1" x14ac:dyDescent="0.3">
      <c r="O3" s="81" t="s">
        <v>1550</v>
      </c>
    </row>
    <row r="4" spans="2:15" x14ac:dyDescent="0.3">
      <c r="B4" s="232" t="s">
        <v>245</v>
      </c>
      <c r="C4" s="232"/>
      <c r="D4" s="232"/>
      <c r="E4" s="232"/>
      <c r="G4" s="232" t="s">
        <v>246</v>
      </c>
      <c r="H4" s="232"/>
      <c r="I4" s="232"/>
      <c r="J4" s="232"/>
      <c r="K4" s="232"/>
      <c r="L4" s="232"/>
      <c r="O4" s="81" t="s">
        <v>244</v>
      </c>
    </row>
    <row r="5" spans="2:15" ht="9" customHeight="1" x14ac:dyDescent="0.3">
      <c r="O5" s="81" t="s">
        <v>247</v>
      </c>
    </row>
    <row r="6" spans="2:15" ht="48.75" customHeight="1" thickBot="1" x14ac:dyDescent="0.35">
      <c r="B6" s="227" t="s">
        <v>241</v>
      </c>
      <c r="C6" s="227"/>
      <c r="D6" s="227"/>
      <c r="E6" s="227"/>
      <c r="G6" s="228" t="s">
        <v>248</v>
      </c>
      <c r="H6" s="229"/>
      <c r="I6" s="229"/>
      <c r="J6" s="229"/>
      <c r="K6" s="229"/>
      <c r="L6" s="229"/>
    </row>
    <row r="7" spans="2:15" ht="3.75" customHeight="1" x14ac:dyDescent="0.3">
      <c r="G7" s="220"/>
      <c r="H7" s="220"/>
      <c r="I7" s="220"/>
      <c r="J7" s="220"/>
      <c r="K7" s="220"/>
      <c r="L7" s="220"/>
    </row>
    <row r="8" spans="2:15" ht="68.25" customHeight="1" thickBot="1" x14ac:dyDescent="0.35">
      <c r="B8" s="1" t="s">
        <v>243</v>
      </c>
      <c r="C8" s="109"/>
      <c r="D8" s="109"/>
      <c r="E8" s="109"/>
      <c r="G8" s="228" t="s">
        <v>249</v>
      </c>
      <c r="H8" s="229"/>
      <c r="I8" s="229"/>
      <c r="J8" s="229"/>
      <c r="K8" s="229"/>
      <c r="L8" s="229"/>
    </row>
    <row r="9" spans="2:15" ht="9" customHeight="1" x14ac:dyDescent="0.3">
      <c r="G9" s="220"/>
      <c r="H9" s="220"/>
      <c r="I9" s="220"/>
      <c r="J9" s="220"/>
      <c r="K9" s="220"/>
      <c r="L9" s="220"/>
    </row>
    <row r="10" spans="2:15" ht="65.25" customHeight="1" thickBot="1" x14ac:dyDescent="0.35">
      <c r="B10" s="227" t="s">
        <v>244</v>
      </c>
      <c r="C10" s="227"/>
      <c r="D10" s="227"/>
      <c r="E10" s="227"/>
      <c r="G10" s="228" t="s">
        <v>250</v>
      </c>
      <c r="H10" s="229"/>
      <c r="I10" s="229"/>
      <c r="J10" s="229"/>
      <c r="K10" s="229"/>
      <c r="L10" s="229"/>
    </row>
    <row r="11" spans="2:15" x14ac:dyDescent="0.3">
      <c r="G11" s="220"/>
      <c r="H11" s="220"/>
      <c r="I11" s="220"/>
      <c r="J11" s="220"/>
      <c r="K11" s="220"/>
      <c r="L11" s="220"/>
    </row>
    <row r="12" spans="2:15" ht="86.25" customHeight="1" thickBot="1" x14ac:dyDescent="0.35">
      <c r="B12" s="230" t="s">
        <v>247</v>
      </c>
      <c r="C12" s="230"/>
      <c r="D12" s="230"/>
      <c r="E12" s="230"/>
      <c r="G12" s="228" t="s">
        <v>251</v>
      </c>
      <c r="H12" s="229"/>
      <c r="I12" s="229"/>
      <c r="J12" s="229"/>
      <c r="K12" s="229"/>
      <c r="L12" s="229"/>
    </row>
  </sheetData>
  <mergeCells count="10">
    <mergeCell ref="B10:E10"/>
    <mergeCell ref="G10:L10"/>
    <mergeCell ref="B12:E12"/>
    <mergeCell ref="G12:L12"/>
    <mergeCell ref="B2:L2"/>
    <mergeCell ref="B4:E4"/>
    <mergeCell ref="G4:L4"/>
    <mergeCell ref="B6:E6"/>
    <mergeCell ref="G6:L6"/>
    <mergeCell ref="G8:L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0D950-D017-44A5-8256-9BC54E798818}">
  <dimension ref="A1:Y326"/>
  <sheetViews>
    <sheetView zoomScale="90" zoomScaleNormal="90" workbookViewId="0">
      <selection activeCell="K9" sqref="K9"/>
    </sheetView>
  </sheetViews>
  <sheetFormatPr baseColWidth="10" defaultRowHeight="14.4" x14ac:dyDescent="0.3"/>
  <cols>
    <col min="1" max="1" width="14.5546875" customWidth="1"/>
    <col min="2" max="2" width="17.109375" customWidth="1"/>
    <col min="3" max="3" width="22.33203125" customWidth="1"/>
    <col min="4" max="5" width="20.6640625" customWidth="1"/>
    <col min="6" max="7" width="13" style="78" customWidth="1"/>
    <col min="8" max="8" width="13.88671875" style="142" customWidth="1"/>
    <col min="9" max="9" width="19.33203125" style="142" customWidth="1"/>
    <col min="10" max="10" width="56.6640625" style="217" customWidth="1"/>
    <col min="11" max="12" width="60.44140625" customWidth="1"/>
    <col min="13" max="13" width="29.88671875" style="105" customWidth="1"/>
    <col min="14" max="16" width="19.33203125" customWidth="1"/>
  </cols>
  <sheetData>
    <row r="1" spans="1:25" x14ac:dyDescent="0.3">
      <c r="A1" s="233" t="s">
        <v>252</v>
      </c>
      <c r="B1" s="233"/>
      <c r="C1" s="233"/>
      <c r="M1"/>
    </row>
    <row r="2" spans="1:25" x14ac:dyDescent="0.3">
      <c r="A2" s="176" t="s">
        <v>253</v>
      </c>
      <c r="B2" s="176" t="s">
        <v>254</v>
      </c>
      <c r="M2"/>
    </row>
    <row r="3" spans="1:25" x14ac:dyDescent="0.3">
      <c r="A3" s="176" t="s">
        <v>3564</v>
      </c>
      <c r="B3" s="176" t="s">
        <v>3159</v>
      </c>
      <c r="M3"/>
    </row>
    <row r="4" spans="1:25" x14ac:dyDescent="0.3">
      <c r="M4"/>
    </row>
    <row r="5" spans="1:25" x14ac:dyDescent="0.3">
      <c r="M5"/>
    </row>
    <row r="6" spans="1:25" s="38" customFormat="1" ht="28.8" x14ac:dyDescent="0.3">
      <c r="A6" s="221" t="s">
        <v>3565</v>
      </c>
      <c r="B6" s="221" t="s">
        <v>3568</v>
      </c>
      <c r="C6" s="221" t="s">
        <v>245</v>
      </c>
      <c r="D6" s="221" t="s">
        <v>3566</v>
      </c>
      <c r="E6" s="221" t="s">
        <v>3567</v>
      </c>
      <c r="F6" s="221" t="s">
        <v>255</v>
      </c>
      <c r="G6" s="221" t="s">
        <v>256</v>
      </c>
      <c r="H6" s="221" t="s">
        <v>257</v>
      </c>
      <c r="I6" s="221" t="s">
        <v>258</v>
      </c>
      <c r="J6" s="221" t="s">
        <v>2691</v>
      </c>
      <c r="K6" s="221" t="s">
        <v>259</v>
      </c>
      <c r="L6" s="221" t="s">
        <v>1551</v>
      </c>
      <c r="M6" s="221" t="s">
        <v>3395</v>
      </c>
    </row>
    <row r="7" spans="1:25" ht="72" x14ac:dyDescent="0.3">
      <c r="A7" s="177" t="s">
        <v>1587</v>
      </c>
      <c r="B7" s="218">
        <v>45678</v>
      </c>
      <c r="C7" s="114" t="s">
        <v>1550</v>
      </c>
      <c r="D7" s="114" t="s">
        <v>262</v>
      </c>
      <c r="E7" s="114" t="s">
        <v>544</v>
      </c>
      <c r="F7" s="72" t="s">
        <v>559</v>
      </c>
      <c r="G7" s="72" t="s">
        <v>567</v>
      </c>
      <c r="H7" s="86" t="s">
        <v>273</v>
      </c>
      <c r="I7" s="86" t="s">
        <v>267</v>
      </c>
      <c r="J7" s="114" t="s">
        <v>1635</v>
      </c>
      <c r="K7" s="114" t="s">
        <v>34</v>
      </c>
      <c r="L7" s="114" t="s">
        <v>34</v>
      </c>
      <c r="M7" s="213"/>
      <c r="N7" s="219"/>
      <c r="O7" s="219"/>
      <c r="P7" s="219"/>
      <c r="Q7" s="219"/>
      <c r="R7" s="219"/>
      <c r="S7" s="219"/>
      <c r="T7" s="219"/>
      <c r="U7" s="219"/>
      <c r="V7" s="219"/>
      <c r="W7" s="219"/>
      <c r="X7" s="219"/>
      <c r="Y7" s="219"/>
    </row>
    <row r="8" spans="1:25" ht="72" x14ac:dyDescent="0.3">
      <c r="A8" s="177" t="s">
        <v>1587</v>
      </c>
      <c r="B8" s="218">
        <v>45678</v>
      </c>
      <c r="C8" s="114" t="s">
        <v>1550</v>
      </c>
      <c r="D8" s="114" t="s">
        <v>262</v>
      </c>
      <c r="E8" s="114" t="s">
        <v>634</v>
      </c>
      <c r="F8" s="72" t="s">
        <v>635</v>
      </c>
      <c r="G8" s="72" t="s">
        <v>644</v>
      </c>
      <c r="H8" s="86" t="s">
        <v>273</v>
      </c>
      <c r="I8" s="86" t="s">
        <v>265</v>
      </c>
      <c r="J8" s="114" t="s">
        <v>1636</v>
      </c>
      <c r="K8" s="114" t="s">
        <v>34</v>
      </c>
      <c r="L8" s="114" t="s">
        <v>34</v>
      </c>
      <c r="M8" s="213"/>
      <c r="N8" s="219"/>
      <c r="O8" s="219"/>
      <c r="P8" s="219"/>
      <c r="Q8" s="219"/>
      <c r="R8" s="219"/>
      <c r="S8" s="219"/>
      <c r="T8" s="219"/>
      <c r="U8" s="219"/>
      <c r="V8" s="219"/>
      <c r="W8" s="219"/>
      <c r="X8" s="219"/>
      <c r="Y8" s="219"/>
    </row>
    <row r="9" spans="1:25" ht="100.8" x14ac:dyDescent="0.3">
      <c r="A9" s="177" t="s">
        <v>1587</v>
      </c>
      <c r="B9" s="218">
        <v>45679</v>
      </c>
      <c r="C9" s="114" t="s">
        <v>1550</v>
      </c>
      <c r="D9" s="114" t="s">
        <v>262</v>
      </c>
      <c r="E9" s="114" t="s">
        <v>544</v>
      </c>
      <c r="F9" s="72" t="s">
        <v>575</v>
      </c>
      <c r="G9" s="72" t="s">
        <v>580</v>
      </c>
      <c r="H9" s="86" t="s">
        <v>347</v>
      </c>
      <c r="I9" s="86" t="s">
        <v>265</v>
      </c>
      <c r="J9" s="114" t="s">
        <v>1586</v>
      </c>
      <c r="K9" s="114" t="s">
        <v>2729</v>
      </c>
      <c r="L9" s="114" t="s">
        <v>2775</v>
      </c>
      <c r="M9" s="213"/>
      <c r="N9" s="219"/>
      <c r="O9" s="219"/>
      <c r="P9" s="219"/>
      <c r="Q9" s="219"/>
      <c r="R9" s="219"/>
      <c r="S9" s="219"/>
      <c r="T9" s="219"/>
      <c r="U9" s="219"/>
      <c r="V9" s="219"/>
      <c r="W9" s="219"/>
      <c r="X9" s="219"/>
      <c r="Y9" s="219"/>
    </row>
    <row r="10" spans="1:25" ht="100.8" x14ac:dyDescent="0.3">
      <c r="A10" s="177" t="s">
        <v>1587</v>
      </c>
      <c r="B10" s="218">
        <v>45688</v>
      </c>
      <c r="C10" s="114" t="s">
        <v>244</v>
      </c>
      <c r="D10" s="114" t="s">
        <v>306</v>
      </c>
      <c r="E10" s="114" t="s">
        <v>307</v>
      </c>
      <c r="F10" s="72" t="s">
        <v>309</v>
      </c>
      <c r="G10" s="72" t="s">
        <v>310</v>
      </c>
      <c r="H10" s="86" t="s">
        <v>264</v>
      </c>
      <c r="I10" s="86" t="s">
        <v>265</v>
      </c>
      <c r="J10" s="114" t="s">
        <v>1588</v>
      </c>
      <c r="K10" s="114" t="s">
        <v>2730</v>
      </c>
      <c r="L10" s="114" t="s">
        <v>2858</v>
      </c>
      <c r="M10" s="213" t="s">
        <v>3072</v>
      </c>
      <c r="N10" s="219"/>
      <c r="O10" s="219"/>
      <c r="P10" s="219"/>
      <c r="Q10" s="219"/>
      <c r="R10" s="219"/>
      <c r="S10" s="219"/>
      <c r="T10" s="219"/>
      <c r="U10" s="219"/>
      <c r="V10" s="219"/>
      <c r="W10" s="219"/>
      <c r="X10" s="219"/>
      <c r="Y10" s="219"/>
    </row>
    <row r="11" spans="1:25" ht="216" x14ac:dyDescent="0.3">
      <c r="A11" s="177" t="s">
        <v>1587</v>
      </c>
      <c r="B11" s="218">
        <v>45688</v>
      </c>
      <c r="C11" s="114" t="s">
        <v>244</v>
      </c>
      <c r="D11" s="114" t="s">
        <v>657</v>
      </c>
      <c r="E11" s="114" t="s">
        <v>662</v>
      </c>
      <c r="F11" s="72" t="s">
        <v>495</v>
      </c>
      <c r="G11" s="72" t="s">
        <v>714</v>
      </c>
      <c r="H11" s="86" t="s">
        <v>273</v>
      </c>
      <c r="I11" s="86" t="s">
        <v>267</v>
      </c>
      <c r="J11" s="114" t="s">
        <v>1618</v>
      </c>
      <c r="K11" s="114" t="s">
        <v>2731</v>
      </c>
      <c r="L11" s="114" t="s">
        <v>2859</v>
      </c>
      <c r="M11" s="213" t="s">
        <v>3076</v>
      </c>
      <c r="N11" s="219"/>
      <c r="O11" s="219"/>
      <c r="P11" s="219"/>
      <c r="Q11" s="219"/>
      <c r="R11" s="219"/>
      <c r="S11" s="219"/>
      <c r="T11" s="219"/>
      <c r="U11" s="219"/>
      <c r="V11" s="219"/>
      <c r="W11" s="219"/>
      <c r="X11" s="219"/>
      <c r="Y11" s="219"/>
    </row>
    <row r="12" spans="1:25" ht="43.2" x14ac:dyDescent="0.3">
      <c r="A12" s="177" t="s">
        <v>1587</v>
      </c>
      <c r="B12" s="218">
        <v>45688</v>
      </c>
      <c r="C12" s="114" t="s">
        <v>244</v>
      </c>
      <c r="D12" s="114" t="s">
        <v>270</v>
      </c>
      <c r="E12" s="114" t="s">
        <v>271</v>
      </c>
      <c r="F12" s="72" t="s">
        <v>272</v>
      </c>
      <c r="G12" s="72" t="s">
        <v>1136</v>
      </c>
      <c r="H12" s="86" t="s">
        <v>273</v>
      </c>
      <c r="I12" s="86" t="s">
        <v>267</v>
      </c>
      <c r="J12" s="114" t="s">
        <v>1591</v>
      </c>
      <c r="K12" s="114" t="s">
        <v>34</v>
      </c>
      <c r="L12" s="114" t="s">
        <v>34</v>
      </c>
      <c r="M12" s="213" t="s">
        <v>1951</v>
      </c>
      <c r="N12" s="219"/>
      <c r="O12" s="219"/>
      <c r="P12" s="219"/>
      <c r="Q12" s="219"/>
      <c r="R12" s="219"/>
      <c r="S12" s="219"/>
      <c r="T12" s="219"/>
      <c r="U12" s="219"/>
      <c r="V12" s="219"/>
      <c r="W12" s="219"/>
      <c r="X12" s="219"/>
      <c r="Y12" s="219"/>
    </row>
    <row r="13" spans="1:25" ht="72" x14ac:dyDescent="0.3">
      <c r="A13" s="177" t="s">
        <v>3155</v>
      </c>
      <c r="B13" s="218">
        <v>45700</v>
      </c>
      <c r="C13" s="114" t="s">
        <v>1550</v>
      </c>
      <c r="D13" s="114" t="s">
        <v>657</v>
      </c>
      <c r="E13" s="114" t="s">
        <v>662</v>
      </c>
      <c r="F13" s="72" t="s">
        <v>827</v>
      </c>
      <c r="G13" s="72" t="s">
        <v>829</v>
      </c>
      <c r="H13" s="86" t="s">
        <v>264</v>
      </c>
      <c r="I13" s="86" t="s">
        <v>265</v>
      </c>
      <c r="J13" s="114" t="s">
        <v>1711</v>
      </c>
      <c r="K13" s="114" t="s">
        <v>34</v>
      </c>
      <c r="L13" s="114" t="s">
        <v>34</v>
      </c>
      <c r="M13" s="213"/>
      <c r="N13" s="219"/>
      <c r="O13" s="219"/>
      <c r="P13" s="219"/>
      <c r="Q13" s="219"/>
      <c r="R13" s="219"/>
      <c r="S13" s="219"/>
      <c r="T13" s="219"/>
      <c r="U13" s="219"/>
      <c r="V13" s="219"/>
      <c r="W13" s="219"/>
      <c r="X13" s="219"/>
      <c r="Y13" s="219"/>
    </row>
    <row r="14" spans="1:25" ht="43.2" x14ac:dyDescent="0.3">
      <c r="A14" s="177" t="s">
        <v>3155</v>
      </c>
      <c r="B14" s="218">
        <v>45700</v>
      </c>
      <c r="C14" s="114" t="s">
        <v>244</v>
      </c>
      <c r="D14" s="114" t="s">
        <v>657</v>
      </c>
      <c r="E14" s="114" t="s">
        <v>662</v>
      </c>
      <c r="F14" s="72" t="s">
        <v>1620</v>
      </c>
      <c r="G14" s="72" t="s">
        <v>717</v>
      </c>
      <c r="H14" s="86" t="s">
        <v>273</v>
      </c>
      <c r="I14" s="86" t="s">
        <v>265</v>
      </c>
      <c r="J14" s="114" t="s">
        <v>1637</v>
      </c>
      <c r="K14" s="114" t="s">
        <v>34</v>
      </c>
      <c r="L14" s="114" t="s">
        <v>34</v>
      </c>
      <c r="M14" s="213" t="s">
        <v>3023</v>
      </c>
      <c r="N14" s="219"/>
      <c r="O14" s="219"/>
      <c r="P14" s="219"/>
      <c r="Q14" s="219"/>
      <c r="R14" s="219"/>
      <c r="S14" s="219"/>
      <c r="T14" s="219"/>
      <c r="U14" s="219"/>
      <c r="V14" s="219"/>
      <c r="W14" s="219"/>
      <c r="X14" s="219"/>
      <c r="Y14" s="219"/>
    </row>
    <row r="15" spans="1:25" ht="57.6" x14ac:dyDescent="0.3">
      <c r="A15" s="177" t="s">
        <v>3155</v>
      </c>
      <c r="B15" s="218">
        <v>45700</v>
      </c>
      <c r="C15" s="114" t="s">
        <v>1550</v>
      </c>
      <c r="D15" s="114" t="s">
        <v>657</v>
      </c>
      <c r="E15" s="114" t="s">
        <v>662</v>
      </c>
      <c r="F15" s="72" t="s">
        <v>1621</v>
      </c>
      <c r="G15" s="72" t="s">
        <v>713</v>
      </c>
      <c r="H15" s="86" t="s">
        <v>273</v>
      </c>
      <c r="I15" s="86" t="s">
        <v>265</v>
      </c>
      <c r="J15" s="114" t="s">
        <v>1638</v>
      </c>
      <c r="K15" s="114" t="s">
        <v>34</v>
      </c>
      <c r="L15" s="114" t="s">
        <v>34</v>
      </c>
      <c r="M15" s="213"/>
      <c r="N15" s="219"/>
      <c r="O15" s="219"/>
      <c r="P15" s="219"/>
      <c r="Q15" s="219"/>
      <c r="R15" s="219"/>
      <c r="S15" s="219"/>
      <c r="T15" s="219"/>
      <c r="U15" s="219"/>
      <c r="V15" s="219"/>
      <c r="W15" s="219"/>
      <c r="X15" s="219"/>
      <c r="Y15" s="219"/>
    </row>
    <row r="16" spans="1:25" ht="115.2" x14ac:dyDescent="0.3">
      <c r="A16" s="177" t="s">
        <v>3155</v>
      </c>
      <c r="B16" s="218">
        <v>45705</v>
      </c>
      <c r="C16" s="114" t="s">
        <v>244</v>
      </c>
      <c r="D16" s="114" t="s">
        <v>270</v>
      </c>
      <c r="E16" s="114" t="s">
        <v>271</v>
      </c>
      <c r="F16" s="72" t="s">
        <v>272</v>
      </c>
      <c r="G16" s="72" t="s">
        <v>1136</v>
      </c>
      <c r="H16" s="86" t="s">
        <v>273</v>
      </c>
      <c r="I16" s="86" t="s">
        <v>265</v>
      </c>
      <c r="J16" s="114" t="s">
        <v>1639</v>
      </c>
      <c r="K16" s="114" t="s">
        <v>2732</v>
      </c>
      <c r="L16" s="114" t="s">
        <v>2860</v>
      </c>
      <c r="M16" s="213" t="s">
        <v>1951</v>
      </c>
      <c r="N16" s="219"/>
      <c r="O16" s="219"/>
      <c r="P16" s="219"/>
      <c r="Q16" s="219"/>
      <c r="R16" s="219"/>
      <c r="S16" s="219"/>
      <c r="T16" s="219"/>
      <c r="U16" s="219"/>
      <c r="V16" s="219"/>
      <c r="W16" s="219"/>
      <c r="X16" s="219"/>
      <c r="Y16" s="219"/>
    </row>
    <row r="17" spans="1:25" ht="57.6" x14ac:dyDescent="0.3">
      <c r="A17" s="177" t="s">
        <v>3155</v>
      </c>
      <c r="B17" s="218">
        <v>45707</v>
      </c>
      <c r="C17" s="114" t="s">
        <v>1550</v>
      </c>
      <c r="D17" s="114" t="s">
        <v>266</v>
      </c>
      <c r="E17" s="114" t="s">
        <v>268</v>
      </c>
      <c r="F17" s="72" t="s">
        <v>1068</v>
      </c>
      <c r="G17" s="72" t="s">
        <v>1070</v>
      </c>
      <c r="H17" s="86" t="s">
        <v>273</v>
      </c>
      <c r="I17" s="86" t="s">
        <v>267</v>
      </c>
      <c r="J17" s="114" t="s">
        <v>1640</v>
      </c>
      <c r="K17" s="114" t="s">
        <v>34</v>
      </c>
      <c r="L17" s="114" t="s">
        <v>34</v>
      </c>
      <c r="M17" s="213"/>
      <c r="N17" s="219"/>
      <c r="O17" s="219"/>
      <c r="P17" s="219"/>
      <c r="Q17" s="219"/>
      <c r="R17" s="219"/>
      <c r="S17" s="219"/>
      <c r="T17" s="219"/>
      <c r="U17" s="219"/>
      <c r="V17" s="219"/>
      <c r="W17" s="219"/>
      <c r="X17" s="219"/>
      <c r="Y17" s="219"/>
    </row>
    <row r="18" spans="1:25" ht="86.4" x14ac:dyDescent="0.3">
      <c r="A18" s="177" t="s">
        <v>3155</v>
      </c>
      <c r="B18" s="218">
        <v>45707</v>
      </c>
      <c r="C18" s="114" t="s">
        <v>244</v>
      </c>
      <c r="D18" s="114" t="s">
        <v>266</v>
      </c>
      <c r="E18" s="114" t="s">
        <v>268</v>
      </c>
      <c r="F18" s="72" t="s">
        <v>1068</v>
      </c>
      <c r="G18" s="72" t="s">
        <v>1073</v>
      </c>
      <c r="H18" s="86" t="s">
        <v>273</v>
      </c>
      <c r="I18" s="86" t="s">
        <v>265</v>
      </c>
      <c r="J18" s="114" t="s">
        <v>1634</v>
      </c>
      <c r="K18" s="114" t="s">
        <v>34</v>
      </c>
      <c r="L18" s="114" t="s">
        <v>34</v>
      </c>
      <c r="M18" s="213" t="s">
        <v>1709</v>
      </c>
      <c r="N18" s="219"/>
      <c r="O18" s="219"/>
      <c r="P18" s="219"/>
      <c r="Q18" s="219"/>
      <c r="R18" s="219"/>
      <c r="S18" s="219"/>
      <c r="T18" s="219"/>
      <c r="U18" s="219"/>
      <c r="V18" s="219"/>
      <c r="W18" s="219"/>
      <c r="X18" s="219"/>
      <c r="Y18" s="219"/>
    </row>
    <row r="19" spans="1:25" ht="158.4" x14ac:dyDescent="0.3">
      <c r="A19" s="177" t="s">
        <v>3155</v>
      </c>
      <c r="B19" s="218">
        <v>45708</v>
      </c>
      <c r="C19" s="114" t="s">
        <v>244</v>
      </c>
      <c r="D19" s="114" t="s">
        <v>262</v>
      </c>
      <c r="E19" s="114" t="s">
        <v>544</v>
      </c>
      <c r="F19" s="72" t="s">
        <v>549</v>
      </c>
      <c r="G19" s="72" t="s">
        <v>551</v>
      </c>
      <c r="H19" s="86" t="s">
        <v>264</v>
      </c>
      <c r="I19" s="86" t="s">
        <v>265</v>
      </c>
      <c r="J19" s="114" t="s">
        <v>2983</v>
      </c>
      <c r="K19" s="114" t="s">
        <v>553</v>
      </c>
      <c r="L19" s="114" t="s">
        <v>1946</v>
      </c>
      <c r="M19" s="213" t="s">
        <v>1709</v>
      </c>
      <c r="N19" s="219"/>
      <c r="O19" s="219"/>
      <c r="P19" s="219"/>
      <c r="Q19" s="219"/>
      <c r="R19" s="219"/>
      <c r="S19" s="219"/>
      <c r="T19" s="219"/>
      <c r="U19" s="219"/>
      <c r="V19" s="219"/>
      <c r="W19" s="219"/>
      <c r="X19" s="219"/>
      <c r="Y19" s="219"/>
    </row>
    <row r="20" spans="1:25" ht="158.4" x14ac:dyDescent="0.3">
      <c r="A20" s="177" t="s">
        <v>3155</v>
      </c>
      <c r="B20" s="218">
        <v>45708</v>
      </c>
      <c r="C20" s="114" t="s">
        <v>244</v>
      </c>
      <c r="D20" s="114" t="s">
        <v>991</v>
      </c>
      <c r="E20" s="114" t="s">
        <v>1017</v>
      </c>
      <c r="F20" s="72" t="s">
        <v>1018</v>
      </c>
      <c r="G20" s="72" t="s">
        <v>1019</v>
      </c>
      <c r="H20" s="86" t="s">
        <v>264</v>
      </c>
      <c r="I20" s="86" t="s">
        <v>267</v>
      </c>
      <c r="J20" s="114" t="s">
        <v>2692</v>
      </c>
      <c r="K20" s="114" t="s">
        <v>2733</v>
      </c>
      <c r="L20" s="114" t="s">
        <v>2861</v>
      </c>
      <c r="M20" s="213" t="s">
        <v>1709</v>
      </c>
      <c r="N20" s="219"/>
      <c r="O20" s="219"/>
      <c r="P20" s="219"/>
      <c r="Q20" s="219"/>
      <c r="R20" s="219"/>
      <c r="S20" s="219"/>
      <c r="T20" s="219"/>
      <c r="U20" s="219"/>
      <c r="V20" s="219"/>
      <c r="W20" s="219"/>
      <c r="X20" s="219"/>
      <c r="Y20" s="219"/>
    </row>
    <row r="21" spans="1:25" ht="57.6" x14ac:dyDescent="0.3">
      <c r="A21" s="177" t="s">
        <v>3155</v>
      </c>
      <c r="B21" s="218">
        <v>45708</v>
      </c>
      <c r="C21" s="114" t="s">
        <v>244</v>
      </c>
      <c r="D21" s="114" t="s">
        <v>991</v>
      </c>
      <c r="E21" s="114" t="s">
        <v>1017</v>
      </c>
      <c r="F21" s="72" t="s">
        <v>1018</v>
      </c>
      <c r="G21" s="72" t="s">
        <v>1649</v>
      </c>
      <c r="H21" s="86" t="s">
        <v>264</v>
      </c>
      <c r="I21" s="86" t="s">
        <v>265</v>
      </c>
      <c r="J21" s="114" t="s">
        <v>1650</v>
      </c>
      <c r="K21" s="114" t="s">
        <v>34</v>
      </c>
      <c r="L21" s="114" t="s">
        <v>34</v>
      </c>
      <c r="M21" s="213" t="s">
        <v>1709</v>
      </c>
      <c r="N21" s="219"/>
      <c r="O21" s="219"/>
      <c r="P21" s="219"/>
      <c r="Q21" s="219"/>
      <c r="R21" s="219"/>
      <c r="S21" s="219"/>
      <c r="T21" s="219"/>
      <c r="U21" s="219"/>
      <c r="V21" s="219"/>
      <c r="W21" s="219"/>
      <c r="X21" s="219"/>
      <c r="Y21" s="219"/>
    </row>
    <row r="22" spans="1:25" ht="86.4" x14ac:dyDescent="0.3">
      <c r="A22" s="177" t="s">
        <v>3155</v>
      </c>
      <c r="B22" s="218">
        <v>45713</v>
      </c>
      <c r="C22" s="114" t="s">
        <v>244</v>
      </c>
      <c r="D22" s="114" t="s">
        <v>991</v>
      </c>
      <c r="E22" s="114" t="s">
        <v>1447</v>
      </c>
      <c r="F22" s="72" t="s">
        <v>1660</v>
      </c>
      <c r="G22" s="72" t="s">
        <v>1054</v>
      </c>
      <c r="H22" s="86" t="s">
        <v>264</v>
      </c>
      <c r="I22" s="86" t="s">
        <v>267</v>
      </c>
      <c r="J22" s="114" t="s">
        <v>1661</v>
      </c>
      <c r="K22" s="114" t="s">
        <v>1705</v>
      </c>
      <c r="L22" s="114" t="s">
        <v>1663</v>
      </c>
      <c r="M22" s="213" t="s">
        <v>3070</v>
      </c>
      <c r="N22" s="219"/>
      <c r="O22" s="219"/>
      <c r="P22" s="219"/>
      <c r="Q22" s="219"/>
      <c r="R22" s="219"/>
      <c r="S22" s="219"/>
      <c r="T22" s="219"/>
      <c r="U22" s="219"/>
      <c r="V22" s="219"/>
      <c r="W22" s="219"/>
      <c r="X22" s="219"/>
      <c r="Y22" s="219"/>
    </row>
    <row r="23" spans="1:25" ht="172.8" x14ac:dyDescent="0.3">
      <c r="A23" s="177" t="s">
        <v>3155</v>
      </c>
      <c r="B23" s="218">
        <v>45713</v>
      </c>
      <c r="C23" s="114" t="s">
        <v>244</v>
      </c>
      <c r="D23" s="114" t="s">
        <v>991</v>
      </c>
      <c r="E23" s="114" t="s">
        <v>1447</v>
      </c>
      <c r="F23" s="72" t="s">
        <v>1660</v>
      </c>
      <c r="G23" s="72" t="s">
        <v>1055</v>
      </c>
      <c r="H23" s="86" t="s">
        <v>264</v>
      </c>
      <c r="I23" s="86" t="s">
        <v>267</v>
      </c>
      <c r="J23" s="114" t="s">
        <v>2693</v>
      </c>
      <c r="K23" s="114" t="s">
        <v>2734</v>
      </c>
      <c r="L23" s="114" t="s">
        <v>2862</v>
      </c>
      <c r="M23" s="213" t="s">
        <v>3023</v>
      </c>
      <c r="N23" s="219"/>
      <c r="O23" s="219"/>
      <c r="P23" s="219"/>
      <c r="Q23" s="219"/>
      <c r="R23" s="219"/>
      <c r="S23" s="219"/>
      <c r="T23" s="219"/>
      <c r="U23" s="219"/>
      <c r="V23" s="219"/>
      <c r="W23" s="219"/>
      <c r="X23" s="219"/>
      <c r="Y23" s="219"/>
    </row>
    <row r="24" spans="1:25" ht="144" x14ac:dyDescent="0.3">
      <c r="A24" s="177" t="s">
        <v>3155</v>
      </c>
      <c r="B24" s="218">
        <v>45713</v>
      </c>
      <c r="C24" s="114" t="s">
        <v>244</v>
      </c>
      <c r="D24" s="114" t="s">
        <v>991</v>
      </c>
      <c r="E24" s="114" t="s">
        <v>1447</v>
      </c>
      <c r="F24" s="72" t="s">
        <v>1660</v>
      </c>
      <c r="G24" s="72" t="s">
        <v>1056</v>
      </c>
      <c r="H24" s="86" t="s">
        <v>264</v>
      </c>
      <c r="I24" s="86" t="s">
        <v>265</v>
      </c>
      <c r="J24" s="114" t="s">
        <v>2694</v>
      </c>
      <c r="K24" s="114" t="s">
        <v>2735</v>
      </c>
      <c r="L24" s="114" t="s">
        <v>2863</v>
      </c>
      <c r="M24" s="213" t="s">
        <v>3023</v>
      </c>
      <c r="N24" s="219"/>
      <c r="O24" s="219"/>
      <c r="P24" s="219"/>
      <c r="Q24" s="219"/>
      <c r="R24" s="219"/>
      <c r="S24" s="219"/>
      <c r="T24" s="219"/>
      <c r="U24" s="219"/>
      <c r="V24" s="219"/>
      <c r="W24" s="219"/>
      <c r="X24" s="219"/>
      <c r="Y24" s="219"/>
    </row>
    <row r="25" spans="1:25" ht="86.4" x14ac:dyDescent="0.3">
      <c r="A25" s="177" t="s">
        <v>3155</v>
      </c>
      <c r="B25" s="218">
        <v>45714</v>
      </c>
      <c r="C25" s="114" t="s">
        <v>1549</v>
      </c>
      <c r="D25" s="114" t="s">
        <v>262</v>
      </c>
      <c r="E25" s="114" t="s">
        <v>593</v>
      </c>
      <c r="F25" s="72" t="s">
        <v>602</v>
      </c>
      <c r="G25" s="72" t="s">
        <v>1673</v>
      </c>
      <c r="H25" s="86" t="s">
        <v>264</v>
      </c>
      <c r="I25" s="86" t="s">
        <v>265</v>
      </c>
      <c r="J25" s="114" t="s">
        <v>1676</v>
      </c>
      <c r="K25" s="114" t="s">
        <v>34</v>
      </c>
      <c r="L25" s="114" t="s">
        <v>1675</v>
      </c>
      <c r="M25" s="213" t="s">
        <v>1710</v>
      </c>
      <c r="N25" s="219"/>
      <c r="O25" s="219"/>
      <c r="P25" s="219"/>
      <c r="Q25" s="219"/>
      <c r="R25" s="219"/>
      <c r="S25" s="219"/>
      <c r="T25" s="219"/>
      <c r="U25" s="219"/>
      <c r="V25" s="219"/>
      <c r="W25" s="219"/>
      <c r="X25" s="219"/>
      <c r="Y25" s="219"/>
    </row>
    <row r="26" spans="1:25" ht="57.6" x14ac:dyDescent="0.3">
      <c r="A26" s="177" t="s">
        <v>3155</v>
      </c>
      <c r="B26" s="218">
        <v>45719</v>
      </c>
      <c r="C26" s="114" t="s">
        <v>244</v>
      </c>
      <c r="D26" s="114" t="s">
        <v>657</v>
      </c>
      <c r="E26" s="114" t="s">
        <v>662</v>
      </c>
      <c r="F26" s="72" t="s">
        <v>809</v>
      </c>
      <c r="G26" s="72" t="s">
        <v>810</v>
      </c>
      <c r="H26" s="86" t="s">
        <v>273</v>
      </c>
      <c r="I26" s="86" t="s">
        <v>267</v>
      </c>
      <c r="J26" s="114" t="s">
        <v>1706</v>
      </c>
      <c r="K26" s="114" t="s">
        <v>1678</v>
      </c>
      <c r="L26" s="114" t="s">
        <v>1677</v>
      </c>
      <c r="M26" s="213" t="s">
        <v>1951</v>
      </c>
      <c r="N26" s="219"/>
      <c r="O26" s="219"/>
      <c r="P26" s="219"/>
      <c r="Q26" s="219"/>
      <c r="R26" s="219"/>
      <c r="S26" s="219"/>
      <c r="T26" s="219"/>
      <c r="U26" s="219"/>
      <c r="V26" s="219"/>
      <c r="W26" s="219"/>
      <c r="X26" s="219"/>
      <c r="Y26" s="219"/>
    </row>
    <row r="27" spans="1:25" ht="187.2" x14ac:dyDescent="0.3">
      <c r="A27" s="177" t="s">
        <v>3155</v>
      </c>
      <c r="B27" s="218">
        <v>45720</v>
      </c>
      <c r="C27" s="114" t="s">
        <v>1550</v>
      </c>
      <c r="D27" s="114" t="s">
        <v>270</v>
      </c>
      <c r="E27" s="114" t="s">
        <v>1425</v>
      </c>
      <c r="F27" s="72" t="s">
        <v>1144</v>
      </c>
      <c r="G27" s="72" t="s">
        <v>1146</v>
      </c>
      <c r="H27" s="86" t="s">
        <v>264</v>
      </c>
      <c r="I27" s="86" t="s">
        <v>267</v>
      </c>
      <c r="J27" s="114" t="s">
        <v>1693</v>
      </c>
      <c r="K27" s="114" t="s">
        <v>2736</v>
      </c>
      <c r="L27" s="114" t="s">
        <v>2864</v>
      </c>
      <c r="M27" s="213"/>
      <c r="N27" s="219"/>
      <c r="O27" s="219"/>
      <c r="P27" s="219"/>
      <c r="Q27" s="219"/>
      <c r="R27" s="219"/>
      <c r="S27" s="219"/>
      <c r="T27" s="219"/>
      <c r="U27" s="219"/>
      <c r="V27" s="219"/>
      <c r="W27" s="219"/>
      <c r="X27" s="219"/>
      <c r="Y27" s="219"/>
    </row>
    <row r="28" spans="1:25" ht="86.4" x14ac:dyDescent="0.3">
      <c r="A28" s="177" t="s">
        <v>3155</v>
      </c>
      <c r="B28" s="218">
        <v>45720</v>
      </c>
      <c r="C28" s="114" t="s">
        <v>244</v>
      </c>
      <c r="D28" s="114" t="s">
        <v>270</v>
      </c>
      <c r="E28" s="114" t="s">
        <v>271</v>
      </c>
      <c r="F28" s="72" t="s">
        <v>272</v>
      </c>
      <c r="G28" s="72" t="s">
        <v>1052</v>
      </c>
      <c r="H28" s="86" t="s">
        <v>273</v>
      </c>
      <c r="I28" s="86" t="s">
        <v>265</v>
      </c>
      <c r="J28" s="114" t="s">
        <v>1704</v>
      </c>
      <c r="K28" s="114" t="s">
        <v>34</v>
      </c>
      <c r="L28" s="114" t="s">
        <v>34</v>
      </c>
      <c r="M28" s="213" t="s">
        <v>1951</v>
      </c>
      <c r="N28" s="219"/>
      <c r="O28" s="219"/>
      <c r="P28" s="219"/>
      <c r="Q28" s="219"/>
      <c r="R28" s="219"/>
      <c r="S28" s="219"/>
      <c r="T28" s="219"/>
      <c r="U28" s="219"/>
      <c r="V28" s="219"/>
      <c r="W28" s="219"/>
      <c r="X28" s="219"/>
      <c r="Y28" s="219"/>
    </row>
    <row r="29" spans="1:25" ht="43.2" x14ac:dyDescent="0.3">
      <c r="A29" s="177" t="s">
        <v>3155</v>
      </c>
      <c r="B29" s="218">
        <v>45720</v>
      </c>
      <c r="C29" s="114" t="s">
        <v>244</v>
      </c>
      <c r="D29" s="114" t="s">
        <v>270</v>
      </c>
      <c r="E29" s="114" t="s">
        <v>271</v>
      </c>
      <c r="F29" s="72" t="s">
        <v>272</v>
      </c>
      <c r="G29" s="72" t="s">
        <v>1136</v>
      </c>
      <c r="H29" s="86" t="s">
        <v>273</v>
      </c>
      <c r="I29" s="86" t="s">
        <v>265</v>
      </c>
      <c r="J29" s="114" t="s">
        <v>2695</v>
      </c>
      <c r="K29" s="114" t="s">
        <v>34</v>
      </c>
      <c r="L29" s="114" t="s">
        <v>34</v>
      </c>
      <c r="M29" s="213" t="s">
        <v>1951</v>
      </c>
      <c r="N29" s="219"/>
      <c r="O29" s="219"/>
      <c r="P29" s="219"/>
      <c r="Q29" s="219"/>
      <c r="R29" s="219"/>
      <c r="S29" s="219"/>
      <c r="T29" s="219"/>
      <c r="U29" s="219"/>
      <c r="V29" s="219"/>
      <c r="W29" s="219"/>
      <c r="X29" s="219"/>
      <c r="Y29" s="219"/>
    </row>
    <row r="30" spans="1:25" ht="43.2" x14ac:dyDescent="0.3">
      <c r="A30" s="177" t="s">
        <v>3155</v>
      </c>
      <c r="B30" s="218">
        <v>45720</v>
      </c>
      <c r="C30" s="114" t="s">
        <v>244</v>
      </c>
      <c r="D30" s="114" t="s">
        <v>270</v>
      </c>
      <c r="E30" s="114" t="s">
        <v>271</v>
      </c>
      <c r="F30" s="72" t="s">
        <v>272</v>
      </c>
      <c r="G30" s="72" t="s">
        <v>1137</v>
      </c>
      <c r="H30" s="86" t="s">
        <v>273</v>
      </c>
      <c r="I30" s="86" t="s">
        <v>265</v>
      </c>
      <c r="J30" s="114" t="s">
        <v>2696</v>
      </c>
      <c r="K30" s="114" t="s">
        <v>34</v>
      </c>
      <c r="L30" s="114" t="s">
        <v>34</v>
      </c>
      <c r="M30" s="213" t="s">
        <v>1951</v>
      </c>
      <c r="N30" s="219"/>
      <c r="O30" s="219"/>
      <c r="P30" s="219"/>
      <c r="Q30" s="219"/>
      <c r="R30" s="219"/>
      <c r="S30" s="219"/>
      <c r="T30" s="219"/>
      <c r="U30" s="219"/>
      <c r="V30" s="219"/>
      <c r="W30" s="219"/>
      <c r="X30" s="219"/>
      <c r="Y30" s="219"/>
    </row>
    <row r="31" spans="1:25" ht="129.6" x14ac:dyDescent="0.3">
      <c r="A31" s="177" t="s">
        <v>3155</v>
      </c>
      <c r="B31" s="218">
        <v>45720</v>
      </c>
      <c r="C31" s="114" t="s">
        <v>244</v>
      </c>
      <c r="D31" s="114" t="s">
        <v>270</v>
      </c>
      <c r="E31" s="114" t="s">
        <v>271</v>
      </c>
      <c r="F31" s="72" t="s">
        <v>272</v>
      </c>
      <c r="G31" s="72" t="s">
        <v>1138</v>
      </c>
      <c r="H31" s="86" t="s">
        <v>273</v>
      </c>
      <c r="I31" s="86" t="s">
        <v>265</v>
      </c>
      <c r="J31" s="114" t="s">
        <v>1707</v>
      </c>
      <c r="K31" s="114" t="s">
        <v>1139</v>
      </c>
      <c r="L31" s="114" t="s">
        <v>1689</v>
      </c>
      <c r="M31" s="213" t="s">
        <v>3023</v>
      </c>
      <c r="N31" s="219"/>
      <c r="O31" s="219"/>
      <c r="P31" s="219"/>
      <c r="Q31" s="219"/>
      <c r="R31" s="219"/>
      <c r="S31" s="219"/>
      <c r="T31" s="219"/>
      <c r="U31" s="219"/>
      <c r="V31" s="219"/>
      <c r="W31" s="219"/>
      <c r="X31" s="219"/>
      <c r="Y31" s="219"/>
    </row>
    <row r="32" spans="1:25" ht="43.2" x14ac:dyDescent="0.3">
      <c r="A32" s="177" t="s">
        <v>3155</v>
      </c>
      <c r="B32" s="218">
        <v>45720</v>
      </c>
      <c r="C32" s="114" t="s">
        <v>244</v>
      </c>
      <c r="D32" s="114" t="s">
        <v>270</v>
      </c>
      <c r="E32" s="114" t="s">
        <v>271</v>
      </c>
      <c r="F32" s="72" t="s">
        <v>272</v>
      </c>
      <c r="G32" s="72" t="s">
        <v>1140</v>
      </c>
      <c r="H32" s="86" t="s">
        <v>264</v>
      </c>
      <c r="I32" s="86" t="s">
        <v>267</v>
      </c>
      <c r="J32" s="114" t="s">
        <v>2697</v>
      </c>
      <c r="K32" s="114" t="s">
        <v>34</v>
      </c>
      <c r="L32" s="114" t="s">
        <v>34</v>
      </c>
      <c r="M32" s="213" t="s">
        <v>3023</v>
      </c>
      <c r="N32" s="219"/>
      <c r="O32" s="219"/>
      <c r="P32" s="219"/>
      <c r="Q32" s="219"/>
      <c r="R32" s="219"/>
      <c r="S32" s="219"/>
      <c r="T32" s="219"/>
      <c r="U32" s="219"/>
      <c r="V32" s="219"/>
      <c r="W32" s="219"/>
      <c r="X32" s="219"/>
      <c r="Y32" s="219"/>
    </row>
    <row r="33" spans="1:25" ht="201.6" x14ac:dyDescent="0.3">
      <c r="A33" s="177" t="s">
        <v>3155</v>
      </c>
      <c r="B33" s="218">
        <v>45720</v>
      </c>
      <c r="C33" s="114" t="s">
        <v>244</v>
      </c>
      <c r="D33" s="114" t="s">
        <v>270</v>
      </c>
      <c r="E33" s="114" t="s">
        <v>271</v>
      </c>
      <c r="F33" s="72" t="s">
        <v>272</v>
      </c>
      <c r="G33" s="72" t="s">
        <v>1143</v>
      </c>
      <c r="H33" s="86" t="s">
        <v>273</v>
      </c>
      <c r="I33" s="86" t="s">
        <v>267</v>
      </c>
      <c r="J33" s="114" t="s">
        <v>1708</v>
      </c>
      <c r="K33" s="114" t="s">
        <v>2737</v>
      </c>
      <c r="L33" s="114" t="s">
        <v>2865</v>
      </c>
      <c r="M33" s="213" t="s">
        <v>1709</v>
      </c>
      <c r="N33" s="219"/>
      <c r="O33" s="219"/>
      <c r="P33" s="219"/>
      <c r="Q33" s="219"/>
      <c r="R33" s="219"/>
      <c r="S33" s="219"/>
      <c r="T33" s="219"/>
      <c r="U33" s="219"/>
      <c r="V33" s="219"/>
      <c r="W33" s="219"/>
      <c r="X33" s="219"/>
      <c r="Y33" s="219"/>
    </row>
    <row r="34" spans="1:25" ht="86.4" x14ac:dyDescent="0.3">
      <c r="A34" s="177" t="s">
        <v>3155</v>
      </c>
      <c r="B34" s="218">
        <v>45783</v>
      </c>
      <c r="C34" s="114" t="s">
        <v>1550</v>
      </c>
      <c r="D34" s="114" t="s">
        <v>872</v>
      </c>
      <c r="E34" s="114" t="s">
        <v>1017</v>
      </c>
      <c r="F34" s="72" t="s">
        <v>392</v>
      </c>
      <c r="G34" s="72" t="s">
        <v>1718</v>
      </c>
      <c r="H34" s="86" t="s">
        <v>264</v>
      </c>
      <c r="I34" s="86" t="s">
        <v>267</v>
      </c>
      <c r="J34" s="114" t="s">
        <v>1719</v>
      </c>
      <c r="K34" s="114" t="s">
        <v>2738</v>
      </c>
      <c r="L34" s="114" t="s">
        <v>2866</v>
      </c>
      <c r="M34" s="213"/>
      <c r="N34" s="219"/>
      <c r="O34" s="219"/>
      <c r="P34" s="219"/>
      <c r="Q34" s="219"/>
      <c r="R34" s="219"/>
      <c r="S34" s="219"/>
      <c r="T34" s="219"/>
      <c r="U34" s="219"/>
      <c r="V34" s="219"/>
      <c r="W34" s="219"/>
      <c r="X34" s="219"/>
      <c r="Y34" s="219"/>
    </row>
    <row r="35" spans="1:25" ht="144" x14ac:dyDescent="0.3">
      <c r="A35" s="177" t="s">
        <v>3155</v>
      </c>
      <c r="B35" s="218">
        <v>45723</v>
      </c>
      <c r="C35" s="114" t="s">
        <v>247</v>
      </c>
      <c r="D35" s="114" t="s">
        <v>270</v>
      </c>
      <c r="E35" s="114" t="s">
        <v>271</v>
      </c>
      <c r="F35" s="72" t="s">
        <v>1185</v>
      </c>
      <c r="G35" s="72" t="s">
        <v>1186</v>
      </c>
      <c r="H35" s="86" t="s">
        <v>273</v>
      </c>
      <c r="I35" s="86" t="s">
        <v>267</v>
      </c>
      <c r="J35" s="114" t="s">
        <v>1721</v>
      </c>
      <c r="K35" s="114" t="s">
        <v>1684</v>
      </c>
      <c r="L35" s="114" t="s">
        <v>34</v>
      </c>
      <c r="M35" s="213" t="s">
        <v>1951</v>
      </c>
      <c r="N35" s="219"/>
      <c r="O35" s="219"/>
      <c r="P35" s="219"/>
      <c r="Q35" s="219"/>
      <c r="R35" s="219"/>
      <c r="S35" s="219"/>
      <c r="T35" s="219"/>
      <c r="U35" s="219"/>
      <c r="V35" s="219"/>
      <c r="W35" s="219"/>
      <c r="X35" s="219"/>
      <c r="Y35" s="219"/>
    </row>
    <row r="36" spans="1:25" ht="43.2" x14ac:dyDescent="0.3">
      <c r="A36" s="177" t="s">
        <v>3155</v>
      </c>
      <c r="B36" s="218">
        <v>45723</v>
      </c>
      <c r="C36" s="114" t="s">
        <v>244</v>
      </c>
      <c r="D36" s="114" t="s">
        <v>646</v>
      </c>
      <c r="E36" s="114" t="s">
        <v>1431</v>
      </c>
      <c r="F36" s="72" t="s">
        <v>1741</v>
      </c>
      <c r="G36" s="72" t="s">
        <v>655</v>
      </c>
      <c r="H36" s="86" t="s">
        <v>264</v>
      </c>
      <c r="I36" s="86" t="s">
        <v>267</v>
      </c>
      <c r="J36" s="114" t="s">
        <v>2698</v>
      </c>
      <c r="K36" s="114" t="s">
        <v>1113</v>
      </c>
      <c r="L36" s="114" t="s">
        <v>1735</v>
      </c>
      <c r="M36" s="213" t="s">
        <v>3023</v>
      </c>
      <c r="N36" s="219"/>
      <c r="O36" s="219"/>
      <c r="P36" s="219"/>
      <c r="Q36" s="219"/>
      <c r="R36" s="219"/>
      <c r="S36" s="219"/>
      <c r="T36" s="219"/>
      <c r="U36" s="219"/>
      <c r="V36" s="219"/>
      <c r="W36" s="219"/>
      <c r="X36" s="219"/>
      <c r="Y36" s="219"/>
    </row>
    <row r="37" spans="1:25" ht="72" x14ac:dyDescent="0.3">
      <c r="A37" s="177" t="s">
        <v>3155</v>
      </c>
      <c r="B37" s="218">
        <v>45723</v>
      </c>
      <c r="C37" s="114" t="s">
        <v>247</v>
      </c>
      <c r="D37" s="114" t="s">
        <v>646</v>
      </c>
      <c r="E37" s="114" t="s">
        <v>1430</v>
      </c>
      <c r="F37" s="72" t="s">
        <v>1741</v>
      </c>
      <c r="G37" s="72" t="s">
        <v>651</v>
      </c>
      <c r="H37" s="86" t="s">
        <v>264</v>
      </c>
      <c r="I37" s="86" t="s">
        <v>267</v>
      </c>
      <c r="J37" s="114" t="s">
        <v>1742</v>
      </c>
      <c r="K37" s="114" t="s">
        <v>652</v>
      </c>
      <c r="L37" s="114" t="s">
        <v>34</v>
      </c>
      <c r="M37" s="213" t="s">
        <v>3023</v>
      </c>
      <c r="N37" s="219"/>
      <c r="O37" s="219"/>
      <c r="P37" s="219"/>
      <c r="Q37" s="219"/>
      <c r="R37" s="219"/>
      <c r="S37" s="219"/>
      <c r="T37" s="219"/>
      <c r="U37" s="219"/>
      <c r="V37" s="219"/>
      <c r="W37" s="219"/>
      <c r="X37" s="219"/>
      <c r="Y37" s="219"/>
    </row>
    <row r="38" spans="1:25" ht="86.4" x14ac:dyDescent="0.3">
      <c r="A38" s="177" t="s">
        <v>3155</v>
      </c>
      <c r="B38" s="218">
        <v>45723</v>
      </c>
      <c r="C38" s="114" t="s">
        <v>244</v>
      </c>
      <c r="D38" s="114" t="s">
        <v>646</v>
      </c>
      <c r="E38" s="114" t="s">
        <v>1434</v>
      </c>
      <c r="F38" s="72" t="s">
        <v>1749</v>
      </c>
      <c r="G38" s="72" t="s">
        <v>656</v>
      </c>
      <c r="H38" s="86" t="s">
        <v>482</v>
      </c>
      <c r="I38" s="86" t="s">
        <v>267</v>
      </c>
      <c r="J38" s="114" t="s">
        <v>1746</v>
      </c>
      <c r="K38" s="114" t="s">
        <v>1739</v>
      </c>
      <c r="L38" s="114" t="s">
        <v>2867</v>
      </c>
      <c r="M38" s="213" t="s">
        <v>3023</v>
      </c>
      <c r="N38" s="219"/>
      <c r="O38" s="219"/>
      <c r="P38" s="219"/>
      <c r="Q38" s="219"/>
      <c r="R38" s="219"/>
      <c r="S38" s="219"/>
      <c r="T38" s="219"/>
      <c r="U38" s="219"/>
      <c r="V38" s="219"/>
      <c r="W38" s="219"/>
      <c r="X38" s="219"/>
      <c r="Y38" s="219"/>
    </row>
    <row r="39" spans="1:25" ht="86.4" x14ac:dyDescent="0.3">
      <c r="A39" s="177" t="s">
        <v>3155</v>
      </c>
      <c r="B39" s="218">
        <v>45723</v>
      </c>
      <c r="C39" s="114" t="s">
        <v>247</v>
      </c>
      <c r="D39" s="114" t="s">
        <v>646</v>
      </c>
      <c r="E39" s="114" t="s">
        <v>1434</v>
      </c>
      <c r="F39" s="72" t="s">
        <v>1749</v>
      </c>
      <c r="G39" s="72" t="s">
        <v>2688</v>
      </c>
      <c r="H39" s="86" t="s">
        <v>264</v>
      </c>
      <c r="I39" s="86" t="s">
        <v>267</v>
      </c>
      <c r="J39" s="114" t="s">
        <v>1744</v>
      </c>
      <c r="K39" s="114" t="s">
        <v>1745</v>
      </c>
      <c r="L39" s="114" t="s">
        <v>34</v>
      </c>
      <c r="M39" s="213" t="s">
        <v>3023</v>
      </c>
      <c r="N39" s="219"/>
      <c r="O39" s="219"/>
      <c r="P39" s="219"/>
      <c r="Q39" s="219"/>
      <c r="R39" s="219"/>
      <c r="S39" s="219"/>
      <c r="T39" s="219"/>
      <c r="U39" s="219"/>
      <c r="V39" s="219"/>
      <c r="W39" s="219"/>
      <c r="X39" s="219"/>
      <c r="Y39" s="219"/>
    </row>
    <row r="40" spans="1:25" ht="201.6" x14ac:dyDescent="0.3">
      <c r="A40" s="177" t="s">
        <v>3155</v>
      </c>
      <c r="B40" s="218">
        <v>45719</v>
      </c>
      <c r="C40" s="114" t="s">
        <v>1550</v>
      </c>
      <c r="D40" s="114" t="s">
        <v>306</v>
      </c>
      <c r="E40" s="114" t="s">
        <v>418</v>
      </c>
      <c r="F40" s="72" t="s">
        <v>419</v>
      </c>
      <c r="G40" s="72" t="s">
        <v>421</v>
      </c>
      <c r="H40" s="86" t="s">
        <v>273</v>
      </c>
      <c r="I40" s="86" t="s">
        <v>267</v>
      </c>
      <c r="J40" s="114" t="s">
        <v>1750</v>
      </c>
      <c r="K40" s="114" t="s">
        <v>2739</v>
      </c>
      <c r="L40" s="114" t="s">
        <v>2868</v>
      </c>
      <c r="M40" s="213"/>
      <c r="N40" s="219"/>
      <c r="O40" s="219"/>
      <c r="P40" s="219"/>
      <c r="Q40" s="219"/>
      <c r="R40" s="219"/>
      <c r="S40" s="219"/>
      <c r="T40" s="219"/>
      <c r="U40" s="219"/>
      <c r="V40" s="219"/>
      <c r="W40" s="219"/>
      <c r="X40" s="219"/>
      <c r="Y40" s="219"/>
    </row>
    <row r="41" spans="1:25" ht="100.8" x14ac:dyDescent="0.3">
      <c r="A41" s="177" t="s">
        <v>3155</v>
      </c>
      <c r="B41" s="218">
        <v>45719</v>
      </c>
      <c r="C41" s="114" t="s">
        <v>1550</v>
      </c>
      <c r="D41" s="114" t="s">
        <v>306</v>
      </c>
      <c r="E41" s="114" t="s">
        <v>418</v>
      </c>
      <c r="F41" s="72" t="s">
        <v>419</v>
      </c>
      <c r="G41" s="72" t="s">
        <v>423</v>
      </c>
      <c r="H41" s="86" t="s">
        <v>273</v>
      </c>
      <c r="I41" s="86" t="s">
        <v>267</v>
      </c>
      <c r="J41" s="114" t="s">
        <v>2699</v>
      </c>
      <c r="K41" s="114" t="s">
        <v>2740</v>
      </c>
      <c r="L41" s="114" t="s">
        <v>2869</v>
      </c>
      <c r="M41" s="213"/>
      <c r="N41" s="219"/>
      <c r="O41" s="219"/>
      <c r="P41" s="219"/>
      <c r="Q41" s="219"/>
      <c r="R41" s="219"/>
      <c r="S41" s="219"/>
      <c r="T41" s="219"/>
      <c r="U41" s="219"/>
      <c r="V41" s="219"/>
      <c r="W41" s="219"/>
      <c r="X41" s="219"/>
      <c r="Y41" s="219"/>
    </row>
    <row r="42" spans="1:25" ht="43.2" x14ac:dyDescent="0.3">
      <c r="A42" s="177" t="s">
        <v>3155</v>
      </c>
      <c r="B42" s="218">
        <v>45719</v>
      </c>
      <c r="C42" s="114" t="s">
        <v>1550</v>
      </c>
      <c r="D42" s="114" t="s">
        <v>306</v>
      </c>
      <c r="E42" s="114" t="s">
        <v>418</v>
      </c>
      <c r="F42" s="72" t="s">
        <v>419</v>
      </c>
      <c r="G42" s="72" t="s">
        <v>424</v>
      </c>
      <c r="H42" s="86" t="s">
        <v>273</v>
      </c>
      <c r="I42" s="86" t="s">
        <v>267</v>
      </c>
      <c r="J42" s="114" t="s">
        <v>1753</v>
      </c>
      <c r="K42" s="114" t="s">
        <v>34</v>
      </c>
      <c r="L42" s="114" t="s">
        <v>34</v>
      </c>
      <c r="M42" s="213"/>
      <c r="N42" s="219"/>
      <c r="O42" s="219"/>
      <c r="P42" s="219"/>
      <c r="Q42" s="219"/>
      <c r="R42" s="219"/>
      <c r="S42" s="219"/>
      <c r="T42" s="219"/>
      <c r="U42" s="219"/>
      <c r="V42" s="219"/>
      <c r="W42" s="219"/>
      <c r="X42" s="219"/>
      <c r="Y42" s="219"/>
    </row>
    <row r="43" spans="1:25" ht="86.4" x14ac:dyDescent="0.3">
      <c r="A43" s="177" t="s">
        <v>3155</v>
      </c>
      <c r="B43" s="218">
        <v>45719</v>
      </c>
      <c r="C43" s="114" t="s">
        <v>244</v>
      </c>
      <c r="D43" s="114" t="s">
        <v>306</v>
      </c>
      <c r="E43" s="114" t="s">
        <v>418</v>
      </c>
      <c r="F43" s="72" t="s">
        <v>419</v>
      </c>
      <c r="G43" s="72" t="s">
        <v>426</v>
      </c>
      <c r="H43" s="86" t="s">
        <v>273</v>
      </c>
      <c r="I43" s="86" t="s">
        <v>267</v>
      </c>
      <c r="J43" s="114" t="s">
        <v>1755</v>
      </c>
      <c r="K43" s="114" t="s">
        <v>1754</v>
      </c>
      <c r="L43" s="114" t="s">
        <v>2250</v>
      </c>
      <c r="M43" s="213" t="s">
        <v>1709</v>
      </c>
      <c r="N43" s="219"/>
      <c r="O43" s="219"/>
      <c r="P43" s="219"/>
      <c r="Q43" s="219"/>
      <c r="R43" s="219"/>
      <c r="S43" s="219"/>
      <c r="T43" s="219"/>
      <c r="U43" s="219"/>
      <c r="V43" s="219"/>
      <c r="W43" s="219"/>
      <c r="X43" s="219"/>
      <c r="Y43" s="219"/>
    </row>
    <row r="44" spans="1:25" ht="57.6" x14ac:dyDescent="0.3">
      <c r="A44" s="177" t="s">
        <v>3155</v>
      </c>
      <c r="B44" s="218">
        <v>45719</v>
      </c>
      <c r="C44" s="114" t="s">
        <v>244</v>
      </c>
      <c r="D44" s="114" t="s">
        <v>306</v>
      </c>
      <c r="E44" s="114" t="s">
        <v>418</v>
      </c>
      <c r="F44" s="72" t="s">
        <v>419</v>
      </c>
      <c r="G44" s="72" t="s">
        <v>1756</v>
      </c>
      <c r="H44" s="86" t="s">
        <v>273</v>
      </c>
      <c r="I44" s="86" t="s">
        <v>267</v>
      </c>
      <c r="J44" s="114" t="s">
        <v>1758</v>
      </c>
      <c r="K44" s="114" t="s">
        <v>1470</v>
      </c>
      <c r="L44" s="114" t="s">
        <v>1757</v>
      </c>
      <c r="M44" s="213" t="s">
        <v>1709</v>
      </c>
      <c r="N44" s="219"/>
      <c r="O44" s="219"/>
      <c r="P44" s="219"/>
      <c r="Q44" s="219"/>
      <c r="R44" s="219"/>
      <c r="S44" s="219"/>
      <c r="T44" s="219"/>
      <c r="U44" s="219"/>
      <c r="V44" s="219"/>
      <c r="W44" s="219"/>
      <c r="X44" s="219"/>
      <c r="Y44" s="219"/>
    </row>
    <row r="45" spans="1:25" ht="43.2" x14ac:dyDescent="0.3">
      <c r="A45" s="177" t="s">
        <v>3155</v>
      </c>
      <c r="B45" s="218">
        <v>45719</v>
      </c>
      <c r="C45" s="114" t="s">
        <v>244</v>
      </c>
      <c r="D45" s="114" t="s">
        <v>306</v>
      </c>
      <c r="E45" s="114" t="s">
        <v>418</v>
      </c>
      <c r="F45" s="72" t="s">
        <v>430</v>
      </c>
      <c r="G45" s="72" t="s">
        <v>431</v>
      </c>
      <c r="H45" s="86" t="s">
        <v>273</v>
      </c>
      <c r="I45" s="86" t="s">
        <v>267</v>
      </c>
      <c r="J45" s="114" t="s">
        <v>2700</v>
      </c>
      <c r="K45" s="114" t="s">
        <v>34</v>
      </c>
      <c r="L45" s="114" t="s">
        <v>34</v>
      </c>
      <c r="M45" s="213" t="s">
        <v>1709</v>
      </c>
      <c r="N45" s="219"/>
      <c r="O45" s="219"/>
      <c r="P45" s="219"/>
      <c r="Q45" s="219"/>
      <c r="R45" s="219"/>
      <c r="S45" s="219"/>
      <c r="T45" s="219"/>
      <c r="U45" s="219"/>
      <c r="V45" s="219"/>
      <c r="W45" s="219"/>
      <c r="X45" s="219"/>
      <c r="Y45" s="219"/>
    </row>
    <row r="46" spans="1:25" ht="144" x14ac:dyDescent="0.3">
      <c r="A46" s="177" t="s">
        <v>3155</v>
      </c>
      <c r="B46" s="218">
        <v>45719</v>
      </c>
      <c r="C46" s="114" t="s">
        <v>244</v>
      </c>
      <c r="D46" s="114" t="s">
        <v>306</v>
      </c>
      <c r="E46" s="114" t="s">
        <v>418</v>
      </c>
      <c r="F46" s="72" t="s">
        <v>439</v>
      </c>
      <c r="G46" s="72" t="s">
        <v>441</v>
      </c>
      <c r="H46" s="86" t="s">
        <v>273</v>
      </c>
      <c r="I46" s="86" t="s">
        <v>267</v>
      </c>
      <c r="J46" s="114" t="s">
        <v>1759</v>
      </c>
      <c r="K46" s="114" t="s">
        <v>1760</v>
      </c>
      <c r="L46" s="114" t="s">
        <v>2253</v>
      </c>
      <c r="M46" s="213" t="s">
        <v>1709</v>
      </c>
      <c r="N46" s="219"/>
      <c r="O46" s="219"/>
      <c r="P46" s="219"/>
      <c r="Q46" s="219"/>
      <c r="R46" s="219"/>
      <c r="S46" s="219"/>
      <c r="T46" s="219"/>
      <c r="U46" s="219"/>
      <c r="V46" s="219"/>
      <c r="W46" s="219"/>
      <c r="X46" s="219"/>
      <c r="Y46" s="219"/>
    </row>
    <row r="47" spans="1:25" ht="129.6" x14ac:dyDescent="0.3">
      <c r="A47" s="177" t="s">
        <v>3155</v>
      </c>
      <c r="B47" s="218">
        <v>45719</v>
      </c>
      <c r="C47" s="114" t="s">
        <v>244</v>
      </c>
      <c r="D47" s="114" t="s">
        <v>306</v>
      </c>
      <c r="E47" s="114" t="s">
        <v>418</v>
      </c>
      <c r="F47" s="72" t="s">
        <v>439</v>
      </c>
      <c r="G47" s="72" t="s">
        <v>443</v>
      </c>
      <c r="H47" s="86" t="s">
        <v>273</v>
      </c>
      <c r="I47" s="86" t="s">
        <v>267</v>
      </c>
      <c r="J47" s="114" t="s">
        <v>1765</v>
      </c>
      <c r="K47" s="114" t="s">
        <v>2741</v>
      </c>
      <c r="L47" s="114" t="s">
        <v>2870</v>
      </c>
      <c r="M47" s="213" t="s">
        <v>1709</v>
      </c>
      <c r="N47" s="219"/>
      <c r="O47" s="219"/>
      <c r="P47" s="219"/>
      <c r="Q47" s="219"/>
      <c r="R47" s="219"/>
      <c r="S47" s="219"/>
      <c r="T47" s="219"/>
      <c r="U47" s="219"/>
      <c r="V47" s="219"/>
      <c r="W47" s="219"/>
      <c r="X47" s="219"/>
      <c r="Y47" s="219"/>
    </row>
    <row r="48" spans="1:25" ht="100.8" x14ac:dyDescent="0.3">
      <c r="A48" s="177" t="s">
        <v>3155</v>
      </c>
      <c r="B48" s="218">
        <v>45719</v>
      </c>
      <c r="C48" s="114" t="s">
        <v>247</v>
      </c>
      <c r="D48" s="114" t="s">
        <v>306</v>
      </c>
      <c r="E48" s="114" t="s">
        <v>418</v>
      </c>
      <c r="F48" s="72" t="s">
        <v>439</v>
      </c>
      <c r="G48" s="72" t="s">
        <v>445</v>
      </c>
      <c r="H48" s="86" t="s">
        <v>273</v>
      </c>
      <c r="I48" s="86" t="s">
        <v>265</v>
      </c>
      <c r="J48" s="114" t="s">
        <v>2701</v>
      </c>
      <c r="K48" s="114" t="s">
        <v>446</v>
      </c>
      <c r="L48" s="114" t="s">
        <v>34</v>
      </c>
      <c r="M48" s="213" t="s">
        <v>3023</v>
      </c>
      <c r="N48" s="219"/>
      <c r="O48" s="219"/>
      <c r="P48" s="219"/>
      <c r="Q48" s="219"/>
      <c r="R48" s="219"/>
      <c r="S48" s="219"/>
      <c r="T48" s="219"/>
      <c r="U48" s="219"/>
      <c r="V48" s="219"/>
      <c r="W48" s="219"/>
      <c r="X48" s="219"/>
      <c r="Y48" s="219"/>
    </row>
    <row r="49" spans="1:25" ht="129.6" x14ac:dyDescent="0.3">
      <c r="A49" s="177" t="s">
        <v>3155</v>
      </c>
      <c r="B49" s="218">
        <v>45719</v>
      </c>
      <c r="C49" s="114" t="s">
        <v>244</v>
      </c>
      <c r="D49" s="114" t="s">
        <v>306</v>
      </c>
      <c r="E49" s="114" t="s">
        <v>418</v>
      </c>
      <c r="F49" s="72" t="s">
        <v>447</v>
      </c>
      <c r="G49" s="72" t="s">
        <v>451</v>
      </c>
      <c r="H49" s="86" t="s">
        <v>273</v>
      </c>
      <c r="I49" s="86" t="s">
        <v>265</v>
      </c>
      <c r="J49" s="114" t="s">
        <v>2702</v>
      </c>
      <c r="K49" s="114" t="s">
        <v>34</v>
      </c>
      <c r="L49" s="114" t="s">
        <v>34</v>
      </c>
      <c r="M49" s="213" t="s">
        <v>1709</v>
      </c>
      <c r="N49" s="219"/>
      <c r="O49" s="219"/>
      <c r="P49" s="219"/>
      <c r="Q49" s="219"/>
      <c r="R49" s="219"/>
      <c r="S49" s="219"/>
      <c r="T49" s="219"/>
      <c r="U49" s="219"/>
      <c r="V49" s="219"/>
      <c r="W49" s="219"/>
      <c r="X49" s="219"/>
      <c r="Y49" s="219"/>
    </row>
    <row r="50" spans="1:25" ht="115.2" x14ac:dyDescent="0.3">
      <c r="A50" s="177" t="s">
        <v>3155</v>
      </c>
      <c r="B50" s="218">
        <v>45729</v>
      </c>
      <c r="C50" s="114" t="s">
        <v>244</v>
      </c>
      <c r="D50" s="114" t="s">
        <v>657</v>
      </c>
      <c r="E50" s="114" t="s">
        <v>662</v>
      </c>
      <c r="F50" s="72" t="s">
        <v>813</v>
      </c>
      <c r="G50" s="72" t="s">
        <v>817</v>
      </c>
      <c r="H50" s="86" t="s">
        <v>273</v>
      </c>
      <c r="I50" s="86" t="s">
        <v>267</v>
      </c>
      <c r="J50" s="114" t="s">
        <v>1780</v>
      </c>
      <c r="K50" s="114" t="s">
        <v>818</v>
      </c>
      <c r="L50" s="114" t="s">
        <v>2871</v>
      </c>
      <c r="M50" s="213" t="s">
        <v>1709</v>
      </c>
      <c r="N50" s="219"/>
      <c r="O50" s="219"/>
      <c r="P50" s="219"/>
      <c r="Q50" s="219"/>
      <c r="R50" s="219"/>
      <c r="S50" s="219"/>
      <c r="T50" s="219"/>
      <c r="U50" s="219"/>
      <c r="V50" s="219"/>
      <c r="W50" s="219"/>
      <c r="X50" s="219"/>
      <c r="Y50" s="219"/>
    </row>
    <row r="51" spans="1:25" ht="86.4" x14ac:dyDescent="0.3">
      <c r="A51" s="177" t="s">
        <v>3155</v>
      </c>
      <c r="B51" s="218">
        <v>45729</v>
      </c>
      <c r="C51" s="114" t="s">
        <v>244</v>
      </c>
      <c r="D51" s="114" t="s">
        <v>657</v>
      </c>
      <c r="E51" s="114" t="s">
        <v>662</v>
      </c>
      <c r="F51" s="72" t="s">
        <v>813</v>
      </c>
      <c r="G51" s="72" t="s">
        <v>819</v>
      </c>
      <c r="H51" s="86" t="s">
        <v>273</v>
      </c>
      <c r="I51" s="86" t="s">
        <v>267</v>
      </c>
      <c r="J51" s="114" t="s">
        <v>1780</v>
      </c>
      <c r="K51" s="114" t="s">
        <v>820</v>
      </c>
      <c r="L51" s="114" t="s">
        <v>1779</v>
      </c>
      <c r="M51" s="213" t="s">
        <v>1709</v>
      </c>
      <c r="N51" s="219"/>
      <c r="O51" s="219"/>
      <c r="P51" s="219"/>
      <c r="Q51" s="219"/>
      <c r="R51" s="219"/>
      <c r="S51" s="219"/>
      <c r="T51" s="219"/>
      <c r="U51" s="219"/>
      <c r="V51" s="219"/>
      <c r="W51" s="219"/>
      <c r="X51" s="219"/>
      <c r="Y51" s="219"/>
    </row>
    <row r="52" spans="1:25" ht="72" x14ac:dyDescent="0.3">
      <c r="A52" s="177" t="s">
        <v>3155</v>
      </c>
      <c r="B52" s="218">
        <v>45729</v>
      </c>
      <c r="C52" s="114" t="s">
        <v>244</v>
      </c>
      <c r="D52" s="114" t="s">
        <v>657</v>
      </c>
      <c r="E52" s="114" t="s">
        <v>662</v>
      </c>
      <c r="F52" s="72" t="s">
        <v>813</v>
      </c>
      <c r="G52" s="72" t="s">
        <v>822</v>
      </c>
      <c r="H52" s="86" t="s">
        <v>273</v>
      </c>
      <c r="I52" s="86" t="s">
        <v>267</v>
      </c>
      <c r="J52" s="114" t="s">
        <v>1780</v>
      </c>
      <c r="K52" s="114" t="s">
        <v>2742</v>
      </c>
      <c r="L52" s="114" t="s">
        <v>1783</v>
      </c>
      <c r="M52" s="213" t="s">
        <v>1709</v>
      </c>
      <c r="N52" s="219"/>
      <c r="O52" s="219"/>
      <c r="P52" s="219"/>
      <c r="Q52" s="219"/>
      <c r="R52" s="219"/>
      <c r="S52" s="219"/>
      <c r="T52" s="219"/>
      <c r="U52" s="219"/>
      <c r="V52" s="219"/>
      <c r="W52" s="219"/>
      <c r="X52" s="219"/>
      <c r="Y52" s="219"/>
    </row>
    <row r="53" spans="1:25" ht="172.8" x14ac:dyDescent="0.3">
      <c r="A53" s="177" t="s">
        <v>3155</v>
      </c>
      <c r="B53" s="218">
        <v>45734</v>
      </c>
      <c r="C53" s="114" t="s">
        <v>1550</v>
      </c>
      <c r="D53" s="114" t="s">
        <v>991</v>
      </c>
      <c r="E53" s="114" t="s">
        <v>992</v>
      </c>
      <c r="F53" s="72" t="s">
        <v>993</v>
      </c>
      <c r="G53" s="72" t="s">
        <v>34</v>
      </c>
      <c r="H53" s="86"/>
      <c r="I53" s="86"/>
      <c r="J53" s="114" t="s">
        <v>1807</v>
      </c>
      <c r="K53" s="114" t="s">
        <v>3528</v>
      </c>
      <c r="L53" s="114" t="s">
        <v>2872</v>
      </c>
      <c r="M53" s="213" t="s">
        <v>1801</v>
      </c>
      <c r="N53" s="219"/>
      <c r="O53" s="219"/>
      <c r="P53" s="219"/>
      <c r="Q53" s="219"/>
      <c r="R53" s="219"/>
      <c r="S53" s="219"/>
      <c r="T53" s="219"/>
      <c r="U53" s="219"/>
      <c r="V53" s="219"/>
      <c r="W53" s="219"/>
      <c r="X53" s="219"/>
      <c r="Y53" s="219"/>
    </row>
    <row r="54" spans="1:25" ht="158.4" x14ac:dyDescent="0.3">
      <c r="A54" s="177" t="s">
        <v>3155</v>
      </c>
      <c r="B54" s="218">
        <v>45734</v>
      </c>
      <c r="C54" s="114" t="s">
        <v>1550</v>
      </c>
      <c r="D54" s="114" t="s">
        <v>991</v>
      </c>
      <c r="E54" s="114" t="s">
        <v>992</v>
      </c>
      <c r="F54" s="72" t="s">
        <v>996</v>
      </c>
      <c r="G54" s="72" t="s">
        <v>34</v>
      </c>
      <c r="H54" s="86"/>
      <c r="I54" s="86"/>
      <c r="J54" s="114" t="s">
        <v>1807</v>
      </c>
      <c r="K54" s="114" t="s">
        <v>2743</v>
      </c>
      <c r="L54" s="114" t="s">
        <v>2873</v>
      </c>
      <c r="M54" s="213" t="s">
        <v>1801</v>
      </c>
      <c r="N54" s="219"/>
      <c r="O54" s="219"/>
      <c r="P54" s="219"/>
      <c r="Q54" s="219"/>
      <c r="R54" s="219"/>
      <c r="S54" s="219"/>
      <c r="T54" s="219"/>
      <c r="U54" s="219"/>
      <c r="V54" s="219"/>
      <c r="W54" s="219"/>
      <c r="X54" s="219"/>
      <c r="Y54" s="219"/>
    </row>
    <row r="55" spans="1:25" ht="201.6" x14ac:dyDescent="0.3">
      <c r="A55" s="177" t="s">
        <v>3155</v>
      </c>
      <c r="B55" s="218">
        <v>45734</v>
      </c>
      <c r="C55" s="114" t="s">
        <v>1550</v>
      </c>
      <c r="D55" s="114" t="s">
        <v>991</v>
      </c>
      <c r="E55" s="114" t="s">
        <v>992</v>
      </c>
      <c r="F55" s="72" t="s">
        <v>1002</v>
      </c>
      <c r="G55" s="72" t="s">
        <v>34</v>
      </c>
      <c r="H55" s="86"/>
      <c r="I55" s="86"/>
      <c r="J55" s="114" t="s">
        <v>1807</v>
      </c>
      <c r="K55" s="114" t="s">
        <v>3529</v>
      </c>
      <c r="L55" s="114" t="s">
        <v>2874</v>
      </c>
      <c r="M55" s="213" t="s">
        <v>1801</v>
      </c>
      <c r="N55" s="219"/>
      <c r="O55" s="219"/>
      <c r="P55" s="219"/>
      <c r="Q55" s="219"/>
      <c r="R55" s="219"/>
      <c r="S55" s="219"/>
      <c r="T55" s="219"/>
      <c r="U55" s="219"/>
      <c r="V55" s="219"/>
      <c r="W55" s="219"/>
      <c r="X55" s="219"/>
      <c r="Y55" s="219"/>
    </row>
    <row r="56" spans="1:25" ht="244.8" x14ac:dyDescent="0.3">
      <c r="A56" s="177" t="s">
        <v>3155</v>
      </c>
      <c r="B56" s="218">
        <v>45734</v>
      </c>
      <c r="C56" s="114" t="s">
        <v>1550</v>
      </c>
      <c r="D56" s="114" t="s">
        <v>991</v>
      </c>
      <c r="E56" s="114" t="s">
        <v>992</v>
      </c>
      <c r="F56" s="72" t="s">
        <v>1008</v>
      </c>
      <c r="G56" s="72" t="s">
        <v>34</v>
      </c>
      <c r="H56" s="86"/>
      <c r="I56" s="86"/>
      <c r="J56" s="114" t="s">
        <v>1807</v>
      </c>
      <c r="K56" s="114" t="s">
        <v>2744</v>
      </c>
      <c r="L56" s="114" t="s">
        <v>2875</v>
      </c>
      <c r="M56" s="213" t="s">
        <v>1801</v>
      </c>
      <c r="N56" s="219"/>
      <c r="O56" s="219"/>
      <c r="P56" s="219"/>
      <c r="Q56" s="219"/>
      <c r="R56" s="219"/>
      <c r="S56" s="219"/>
      <c r="T56" s="219"/>
      <c r="U56" s="219"/>
      <c r="V56" s="219"/>
      <c r="W56" s="219"/>
      <c r="X56" s="219"/>
      <c r="Y56" s="219"/>
    </row>
    <row r="57" spans="1:25" ht="158.4" x14ac:dyDescent="0.3">
      <c r="A57" s="177" t="s">
        <v>3155</v>
      </c>
      <c r="B57" s="218">
        <v>45734</v>
      </c>
      <c r="C57" s="114" t="s">
        <v>1550</v>
      </c>
      <c r="D57" s="114" t="s">
        <v>991</v>
      </c>
      <c r="E57" s="114" t="s">
        <v>992</v>
      </c>
      <c r="F57" s="72" t="s">
        <v>1009</v>
      </c>
      <c r="G57" s="72" t="s">
        <v>34</v>
      </c>
      <c r="H57" s="86"/>
      <c r="I57" s="86"/>
      <c r="J57" s="114" t="s">
        <v>1807</v>
      </c>
      <c r="K57" s="114" t="s">
        <v>3530</v>
      </c>
      <c r="L57" s="114" t="s">
        <v>2876</v>
      </c>
      <c r="M57" s="213" t="s">
        <v>1801</v>
      </c>
      <c r="N57" s="219"/>
      <c r="O57" s="219"/>
      <c r="P57" s="219"/>
      <c r="Q57" s="219"/>
      <c r="R57" s="219"/>
      <c r="S57" s="219"/>
      <c r="T57" s="219"/>
      <c r="U57" s="219"/>
      <c r="V57" s="219"/>
      <c r="W57" s="219"/>
      <c r="X57" s="219"/>
      <c r="Y57" s="219"/>
    </row>
    <row r="58" spans="1:25" ht="129.6" x14ac:dyDescent="0.3">
      <c r="A58" s="177" t="s">
        <v>3155</v>
      </c>
      <c r="B58" s="218">
        <v>45734</v>
      </c>
      <c r="C58" s="114" t="s">
        <v>1550</v>
      </c>
      <c r="D58" s="114" t="s">
        <v>991</v>
      </c>
      <c r="E58" s="114" t="s">
        <v>992</v>
      </c>
      <c r="F58" s="72" t="s">
        <v>1011</v>
      </c>
      <c r="G58" s="72" t="s">
        <v>34</v>
      </c>
      <c r="H58" s="86"/>
      <c r="I58" s="86"/>
      <c r="J58" s="114" t="s">
        <v>1807</v>
      </c>
      <c r="K58" s="114" t="s">
        <v>2745</v>
      </c>
      <c r="L58" s="114" t="s">
        <v>2877</v>
      </c>
      <c r="M58" s="213" t="s">
        <v>1801</v>
      </c>
      <c r="N58" s="219"/>
      <c r="O58" s="219"/>
      <c r="P58" s="219"/>
      <c r="Q58" s="219"/>
      <c r="R58" s="219"/>
      <c r="S58" s="219"/>
      <c r="T58" s="219"/>
      <c r="U58" s="219"/>
      <c r="V58" s="219"/>
      <c r="W58" s="219"/>
      <c r="X58" s="219"/>
      <c r="Y58" s="219"/>
    </row>
    <row r="59" spans="1:25" ht="129.6" x14ac:dyDescent="0.3">
      <c r="A59" s="177" t="s">
        <v>3155</v>
      </c>
      <c r="B59" s="218">
        <v>45734</v>
      </c>
      <c r="C59" s="114" t="s">
        <v>1550</v>
      </c>
      <c r="D59" s="114" t="s">
        <v>991</v>
      </c>
      <c r="E59" s="114" t="s">
        <v>992</v>
      </c>
      <c r="F59" s="72" t="s">
        <v>1015</v>
      </c>
      <c r="G59" s="72" t="s">
        <v>34</v>
      </c>
      <c r="H59" s="86"/>
      <c r="I59" s="86"/>
      <c r="J59" s="114" t="s">
        <v>1807</v>
      </c>
      <c r="K59" s="114" t="s">
        <v>2746</v>
      </c>
      <c r="L59" s="114" t="s">
        <v>2878</v>
      </c>
      <c r="M59" s="213" t="s">
        <v>1801</v>
      </c>
      <c r="N59" s="219"/>
      <c r="O59" s="219"/>
      <c r="P59" s="219"/>
      <c r="Q59" s="219"/>
      <c r="R59" s="219"/>
      <c r="S59" s="219"/>
      <c r="T59" s="219"/>
      <c r="U59" s="219"/>
      <c r="V59" s="219"/>
      <c r="W59" s="219"/>
      <c r="X59" s="219"/>
      <c r="Y59" s="219"/>
    </row>
    <row r="60" spans="1:25" ht="115.2" x14ac:dyDescent="0.3">
      <c r="A60" s="177" t="s">
        <v>3155</v>
      </c>
      <c r="B60" s="218">
        <v>45734</v>
      </c>
      <c r="C60" s="114" t="s">
        <v>1550</v>
      </c>
      <c r="D60" s="114" t="s">
        <v>991</v>
      </c>
      <c r="E60" s="114" t="s">
        <v>1017</v>
      </c>
      <c r="F60" s="72" t="s">
        <v>1015</v>
      </c>
      <c r="G60" s="72" t="s">
        <v>1023</v>
      </c>
      <c r="H60" s="86" t="s">
        <v>264</v>
      </c>
      <c r="I60" s="86" t="s">
        <v>267</v>
      </c>
      <c r="J60" s="114" t="s">
        <v>1868</v>
      </c>
      <c r="K60" s="114" t="s">
        <v>3531</v>
      </c>
      <c r="L60" s="114" t="s">
        <v>1815</v>
      </c>
      <c r="M60" s="213"/>
      <c r="N60" s="219"/>
      <c r="O60" s="219"/>
      <c r="P60" s="219"/>
      <c r="Q60" s="219"/>
      <c r="R60" s="219"/>
      <c r="S60" s="219"/>
      <c r="T60" s="219"/>
      <c r="U60" s="219"/>
      <c r="V60" s="219"/>
      <c r="W60" s="219"/>
      <c r="X60" s="219"/>
      <c r="Y60" s="219"/>
    </row>
    <row r="61" spans="1:25" ht="57.6" x14ac:dyDescent="0.3">
      <c r="A61" s="177" t="s">
        <v>3155</v>
      </c>
      <c r="B61" s="218">
        <v>45734</v>
      </c>
      <c r="C61" s="114" t="s">
        <v>1550</v>
      </c>
      <c r="D61" s="114" t="s">
        <v>991</v>
      </c>
      <c r="E61" s="114" t="s">
        <v>1017</v>
      </c>
      <c r="F61" s="72" t="s">
        <v>1817</v>
      </c>
      <c r="G61" s="72" t="s">
        <v>384</v>
      </c>
      <c r="H61" s="86" t="s">
        <v>264</v>
      </c>
      <c r="I61" s="86" t="s">
        <v>267</v>
      </c>
      <c r="J61" s="114" t="s">
        <v>1819</v>
      </c>
      <c r="K61" s="114" t="s">
        <v>1810</v>
      </c>
      <c r="L61" s="114" t="s">
        <v>1818</v>
      </c>
      <c r="M61" s="213"/>
      <c r="N61" s="219"/>
      <c r="O61" s="219"/>
      <c r="P61" s="219"/>
      <c r="Q61" s="219"/>
      <c r="R61" s="219"/>
      <c r="S61" s="219"/>
      <c r="T61" s="219"/>
      <c r="U61" s="219"/>
      <c r="V61" s="219"/>
      <c r="W61" s="219"/>
      <c r="X61" s="219"/>
      <c r="Y61" s="219"/>
    </row>
    <row r="62" spans="1:25" ht="57.6" x14ac:dyDescent="0.3">
      <c r="A62" s="177" t="s">
        <v>3155</v>
      </c>
      <c r="B62" s="218">
        <v>45734</v>
      </c>
      <c r="C62" s="114" t="s">
        <v>244</v>
      </c>
      <c r="D62" s="114" t="s">
        <v>991</v>
      </c>
      <c r="E62" s="114" t="s">
        <v>1017</v>
      </c>
      <c r="F62" s="72" t="s">
        <v>1015</v>
      </c>
      <c r="G62" s="72" t="s">
        <v>1027</v>
      </c>
      <c r="H62" s="86" t="s">
        <v>264</v>
      </c>
      <c r="I62" s="86" t="s">
        <v>267</v>
      </c>
      <c r="J62" s="114" t="s">
        <v>2703</v>
      </c>
      <c r="K62" s="114" t="s">
        <v>1816</v>
      </c>
      <c r="L62" s="114" t="s">
        <v>2879</v>
      </c>
      <c r="M62" s="213" t="s">
        <v>1709</v>
      </c>
      <c r="N62" s="219"/>
      <c r="O62" s="219"/>
      <c r="P62" s="219"/>
      <c r="Q62" s="219"/>
      <c r="R62" s="219"/>
      <c r="S62" s="219"/>
      <c r="T62" s="219"/>
      <c r="U62" s="219"/>
      <c r="V62" s="219"/>
      <c r="W62" s="219"/>
      <c r="X62" s="219"/>
      <c r="Y62" s="219"/>
    </row>
    <row r="63" spans="1:25" ht="144" x14ac:dyDescent="0.3">
      <c r="A63" s="177" t="s">
        <v>3155</v>
      </c>
      <c r="B63" s="218">
        <v>45734</v>
      </c>
      <c r="C63" s="114" t="s">
        <v>244</v>
      </c>
      <c r="D63" s="114" t="s">
        <v>991</v>
      </c>
      <c r="E63" s="114" t="s">
        <v>1017</v>
      </c>
      <c r="F63" s="72" t="s">
        <v>1020</v>
      </c>
      <c r="G63" s="72" t="s">
        <v>34</v>
      </c>
      <c r="H63" s="86"/>
      <c r="I63" s="86"/>
      <c r="J63" s="114" t="s">
        <v>2704</v>
      </c>
      <c r="K63" s="114" t="s">
        <v>2747</v>
      </c>
      <c r="L63" s="114" t="s">
        <v>2880</v>
      </c>
      <c r="M63" s="213" t="s">
        <v>3073</v>
      </c>
      <c r="N63" s="219"/>
      <c r="O63" s="219"/>
      <c r="P63" s="219"/>
      <c r="Q63" s="219"/>
      <c r="R63" s="219"/>
      <c r="S63" s="219"/>
      <c r="T63" s="219"/>
      <c r="U63" s="219"/>
      <c r="V63" s="219"/>
      <c r="W63" s="219"/>
      <c r="X63" s="219"/>
      <c r="Y63" s="219"/>
    </row>
    <row r="64" spans="1:25" ht="86.4" x14ac:dyDescent="0.3">
      <c r="A64" s="177" t="s">
        <v>3155</v>
      </c>
      <c r="B64" s="218">
        <v>45735</v>
      </c>
      <c r="C64" s="114" t="s">
        <v>1550</v>
      </c>
      <c r="D64" s="114" t="s">
        <v>991</v>
      </c>
      <c r="E64" s="114" t="s">
        <v>1447</v>
      </c>
      <c r="F64" s="72" t="s">
        <v>1660</v>
      </c>
      <c r="G64" s="72" t="s">
        <v>1050</v>
      </c>
      <c r="H64" s="86" t="s">
        <v>264</v>
      </c>
      <c r="I64" s="86" t="s">
        <v>267</v>
      </c>
      <c r="J64" s="114" t="s">
        <v>1869</v>
      </c>
      <c r="K64" s="114" t="s">
        <v>1051</v>
      </c>
      <c r="L64" s="114" t="s">
        <v>1828</v>
      </c>
      <c r="M64" s="213"/>
      <c r="N64" s="219"/>
      <c r="O64" s="219"/>
      <c r="P64" s="219"/>
      <c r="Q64" s="219"/>
      <c r="R64" s="219"/>
      <c r="S64" s="219"/>
      <c r="T64" s="219"/>
      <c r="U64" s="219"/>
      <c r="V64" s="219"/>
      <c r="W64" s="219"/>
      <c r="X64" s="219"/>
      <c r="Y64" s="219"/>
    </row>
    <row r="65" spans="1:25" ht="72" x14ac:dyDescent="0.3">
      <c r="A65" s="177" t="s">
        <v>3155</v>
      </c>
      <c r="B65" s="218">
        <v>45735</v>
      </c>
      <c r="C65" s="114" t="s">
        <v>1550</v>
      </c>
      <c r="D65" s="114" t="s">
        <v>991</v>
      </c>
      <c r="E65" s="114" t="s">
        <v>1447</v>
      </c>
      <c r="F65" s="72" t="s">
        <v>1057</v>
      </c>
      <c r="G65" s="72" t="s">
        <v>1059</v>
      </c>
      <c r="H65" s="86" t="s">
        <v>264</v>
      </c>
      <c r="I65" s="86" t="s">
        <v>267</v>
      </c>
      <c r="J65" s="114" t="s">
        <v>1870</v>
      </c>
      <c r="K65" s="114" t="s">
        <v>1060</v>
      </c>
      <c r="L65" s="114" t="s">
        <v>1832</v>
      </c>
      <c r="M65" s="213"/>
      <c r="N65" s="219"/>
      <c r="O65" s="219"/>
      <c r="P65" s="219"/>
      <c r="Q65" s="219"/>
      <c r="R65" s="219"/>
      <c r="S65" s="219"/>
      <c r="T65" s="219"/>
      <c r="U65" s="219"/>
      <c r="V65" s="219"/>
      <c r="W65" s="219"/>
      <c r="X65" s="219"/>
      <c r="Y65" s="219"/>
    </row>
    <row r="66" spans="1:25" ht="115.2" x14ac:dyDescent="0.3">
      <c r="A66" s="177" t="s">
        <v>3155</v>
      </c>
      <c r="B66" s="218">
        <v>45735</v>
      </c>
      <c r="C66" s="114" t="s">
        <v>1550</v>
      </c>
      <c r="D66" s="114" t="s">
        <v>991</v>
      </c>
      <c r="E66" s="114" t="s">
        <v>1447</v>
      </c>
      <c r="F66" s="72" t="s">
        <v>1057</v>
      </c>
      <c r="G66" s="72" t="s">
        <v>1061</v>
      </c>
      <c r="H66" s="86" t="s">
        <v>264</v>
      </c>
      <c r="I66" s="86" t="s">
        <v>265</v>
      </c>
      <c r="J66" s="114" t="s">
        <v>1871</v>
      </c>
      <c r="K66" s="114" t="s">
        <v>1833</v>
      </c>
      <c r="L66" s="114" t="s">
        <v>1836</v>
      </c>
      <c r="M66" s="213"/>
      <c r="N66" s="219"/>
      <c r="O66" s="219"/>
      <c r="P66" s="219"/>
      <c r="Q66" s="219"/>
      <c r="R66" s="219"/>
      <c r="S66" s="219"/>
      <c r="T66" s="219"/>
      <c r="U66" s="219"/>
      <c r="V66" s="219"/>
      <c r="W66" s="219"/>
      <c r="X66" s="219"/>
      <c r="Y66" s="219"/>
    </row>
    <row r="67" spans="1:25" ht="158.4" x14ac:dyDescent="0.3">
      <c r="A67" s="177" t="s">
        <v>3155</v>
      </c>
      <c r="B67" s="218">
        <v>45735</v>
      </c>
      <c r="C67" s="114" t="s">
        <v>1550</v>
      </c>
      <c r="D67" s="114" t="s">
        <v>991</v>
      </c>
      <c r="E67" s="114" t="s">
        <v>1435</v>
      </c>
      <c r="F67" s="72" t="s">
        <v>1844</v>
      </c>
      <c r="G67" s="72" t="s">
        <v>890</v>
      </c>
      <c r="H67" s="86" t="s">
        <v>264</v>
      </c>
      <c r="I67" s="86" t="s">
        <v>267</v>
      </c>
      <c r="J67" s="114" t="s">
        <v>1850</v>
      </c>
      <c r="K67" s="114" t="s">
        <v>2748</v>
      </c>
      <c r="L67" s="114" t="s">
        <v>2881</v>
      </c>
      <c r="M67" s="213"/>
      <c r="N67" s="219"/>
      <c r="O67" s="219"/>
      <c r="P67" s="219"/>
      <c r="Q67" s="219"/>
      <c r="R67" s="219"/>
      <c r="S67" s="219"/>
      <c r="T67" s="219"/>
      <c r="U67" s="219"/>
      <c r="V67" s="219"/>
      <c r="W67" s="219"/>
      <c r="X67" s="219"/>
      <c r="Y67" s="219"/>
    </row>
    <row r="68" spans="1:25" ht="100.8" x14ac:dyDescent="0.3">
      <c r="A68" s="177" t="s">
        <v>3155</v>
      </c>
      <c r="B68" s="218">
        <v>45735</v>
      </c>
      <c r="C68" s="114" t="s">
        <v>1550</v>
      </c>
      <c r="D68" s="114" t="s">
        <v>991</v>
      </c>
      <c r="E68" s="114" t="s">
        <v>1435</v>
      </c>
      <c r="F68" s="72" t="s">
        <v>1845</v>
      </c>
      <c r="G68" s="72" t="s">
        <v>1042</v>
      </c>
      <c r="H68" s="86" t="s">
        <v>264</v>
      </c>
      <c r="I68" s="86" t="s">
        <v>267</v>
      </c>
      <c r="J68" s="114" t="s">
        <v>1849</v>
      </c>
      <c r="K68" s="114" t="s">
        <v>2749</v>
      </c>
      <c r="L68" s="114" t="s">
        <v>2882</v>
      </c>
      <c r="M68" s="213"/>
      <c r="N68" s="219"/>
      <c r="O68" s="219"/>
      <c r="P68" s="219"/>
      <c r="Q68" s="219"/>
      <c r="R68" s="219"/>
      <c r="S68" s="219"/>
      <c r="T68" s="219"/>
      <c r="U68" s="219"/>
      <c r="V68" s="219"/>
      <c r="W68" s="219"/>
      <c r="X68" s="219"/>
      <c r="Y68" s="219"/>
    </row>
    <row r="69" spans="1:25" ht="86.4" x14ac:dyDescent="0.3">
      <c r="A69" s="177" t="s">
        <v>3155</v>
      </c>
      <c r="B69" s="218">
        <v>45735</v>
      </c>
      <c r="C69" s="114" t="s">
        <v>1550</v>
      </c>
      <c r="D69" s="114" t="s">
        <v>991</v>
      </c>
      <c r="E69" s="114" t="s">
        <v>1435</v>
      </c>
      <c r="F69" s="72" t="s">
        <v>1846</v>
      </c>
      <c r="G69" s="72" t="s">
        <v>702</v>
      </c>
      <c r="H69" s="86" t="s">
        <v>264</v>
      </c>
      <c r="I69" s="86" t="s">
        <v>267</v>
      </c>
      <c r="J69" s="114" t="s">
        <v>2705</v>
      </c>
      <c r="K69" s="114" t="s">
        <v>1041</v>
      </c>
      <c r="L69" s="114" t="s">
        <v>1841</v>
      </c>
      <c r="M69" s="213"/>
      <c r="N69" s="219"/>
      <c r="O69" s="219"/>
      <c r="P69" s="219"/>
      <c r="Q69" s="219"/>
      <c r="R69" s="219"/>
      <c r="S69" s="219"/>
      <c r="T69" s="219"/>
      <c r="U69" s="219"/>
      <c r="V69" s="219"/>
      <c r="W69" s="219"/>
      <c r="X69" s="219"/>
      <c r="Y69" s="219"/>
    </row>
    <row r="70" spans="1:25" ht="100.8" x14ac:dyDescent="0.3">
      <c r="A70" s="177" t="s">
        <v>3155</v>
      </c>
      <c r="B70" s="218">
        <v>45735</v>
      </c>
      <c r="C70" s="114" t="s">
        <v>1550</v>
      </c>
      <c r="D70" s="114" t="s">
        <v>991</v>
      </c>
      <c r="E70" s="114" t="s">
        <v>1435</v>
      </c>
      <c r="F70" s="72" t="s">
        <v>1035</v>
      </c>
      <c r="G70" s="72" t="s">
        <v>1036</v>
      </c>
      <c r="H70" s="86" t="s">
        <v>482</v>
      </c>
      <c r="I70" s="86" t="s">
        <v>265</v>
      </c>
      <c r="J70" s="114" t="s">
        <v>1843</v>
      </c>
      <c r="K70" s="114" t="s">
        <v>1037</v>
      </c>
      <c r="L70" s="114" t="s">
        <v>1851</v>
      </c>
      <c r="M70" s="213"/>
      <c r="N70" s="219"/>
      <c r="O70" s="219"/>
      <c r="P70" s="219"/>
      <c r="Q70" s="219"/>
      <c r="R70" s="219"/>
      <c r="S70" s="219"/>
      <c r="T70" s="219"/>
      <c r="U70" s="219"/>
      <c r="V70" s="219"/>
      <c r="W70" s="219"/>
      <c r="X70" s="219"/>
      <c r="Y70" s="219"/>
    </row>
    <row r="71" spans="1:25" ht="86.4" x14ac:dyDescent="0.3">
      <c r="A71" s="177" t="s">
        <v>3155</v>
      </c>
      <c r="B71" s="218">
        <v>45735</v>
      </c>
      <c r="C71" s="114" t="s">
        <v>1550</v>
      </c>
      <c r="D71" s="114" t="s">
        <v>991</v>
      </c>
      <c r="E71" s="114" t="s">
        <v>1435</v>
      </c>
      <c r="F71" s="72" t="s">
        <v>1038</v>
      </c>
      <c r="G71" s="72" t="s">
        <v>1039</v>
      </c>
      <c r="H71" s="86" t="s">
        <v>482</v>
      </c>
      <c r="I71" s="86" t="s">
        <v>267</v>
      </c>
      <c r="J71" s="114" t="s">
        <v>1855</v>
      </c>
      <c r="K71" s="114" t="s">
        <v>2750</v>
      </c>
      <c r="L71" s="114" t="s">
        <v>1918</v>
      </c>
      <c r="M71" s="213"/>
      <c r="N71" s="219"/>
      <c r="O71" s="219"/>
      <c r="P71" s="219"/>
      <c r="Q71" s="219"/>
      <c r="R71" s="219"/>
      <c r="S71" s="219"/>
      <c r="T71" s="219"/>
      <c r="U71" s="219"/>
      <c r="V71" s="219"/>
      <c r="W71" s="219"/>
      <c r="X71" s="219"/>
      <c r="Y71" s="219"/>
    </row>
    <row r="72" spans="1:25" ht="86.4" x14ac:dyDescent="0.3">
      <c r="A72" s="177" t="s">
        <v>3155</v>
      </c>
      <c r="B72" s="218">
        <v>45735</v>
      </c>
      <c r="C72" s="114" t="s">
        <v>1550</v>
      </c>
      <c r="D72" s="114" t="s">
        <v>991</v>
      </c>
      <c r="E72" s="114" t="s">
        <v>1435</v>
      </c>
      <c r="F72" s="72" t="s">
        <v>1043</v>
      </c>
      <c r="G72" s="72" t="s">
        <v>1045</v>
      </c>
      <c r="H72" s="86" t="s">
        <v>482</v>
      </c>
      <c r="I72" s="86" t="s">
        <v>267</v>
      </c>
      <c r="J72" s="114" t="s">
        <v>1856</v>
      </c>
      <c r="K72" s="114" t="s">
        <v>1046</v>
      </c>
      <c r="L72" s="114" t="s">
        <v>1919</v>
      </c>
      <c r="M72" s="213"/>
      <c r="N72" s="219"/>
      <c r="O72" s="219"/>
      <c r="P72" s="219"/>
      <c r="Q72" s="219"/>
      <c r="R72" s="219"/>
      <c r="S72" s="219"/>
      <c r="T72" s="219"/>
      <c r="U72" s="219"/>
      <c r="V72" s="219"/>
      <c r="W72" s="219"/>
      <c r="X72" s="219"/>
      <c r="Y72" s="219"/>
    </row>
    <row r="73" spans="1:25" ht="409.6" x14ac:dyDescent="0.3">
      <c r="A73" s="177" t="s">
        <v>3155</v>
      </c>
      <c r="B73" s="218">
        <v>45735</v>
      </c>
      <c r="C73" s="114" t="s">
        <v>1550</v>
      </c>
      <c r="D73" s="114" t="s">
        <v>830</v>
      </c>
      <c r="E73" s="114" t="s">
        <v>853</v>
      </c>
      <c r="F73" s="72" t="s">
        <v>869</v>
      </c>
      <c r="G73" s="72" t="s">
        <v>34</v>
      </c>
      <c r="H73" s="86"/>
      <c r="I73" s="86"/>
      <c r="J73" s="114" t="s">
        <v>2706</v>
      </c>
      <c r="K73" s="114" t="s">
        <v>2751</v>
      </c>
      <c r="L73" s="114" t="s">
        <v>2776</v>
      </c>
      <c r="M73" s="213" t="s">
        <v>1801</v>
      </c>
      <c r="N73" s="219"/>
      <c r="O73" s="219"/>
      <c r="P73" s="219"/>
      <c r="Q73" s="219"/>
      <c r="R73" s="219"/>
      <c r="S73" s="219"/>
      <c r="T73" s="219"/>
      <c r="U73" s="219"/>
      <c r="V73" s="219"/>
      <c r="W73" s="219"/>
      <c r="X73" s="219"/>
      <c r="Y73" s="219"/>
    </row>
    <row r="74" spans="1:25" ht="57.6" x14ac:dyDescent="0.3">
      <c r="A74" s="177" t="s">
        <v>3155</v>
      </c>
      <c r="B74" s="218">
        <v>45736</v>
      </c>
      <c r="C74" s="114" t="s">
        <v>1550</v>
      </c>
      <c r="D74" s="114" t="s">
        <v>830</v>
      </c>
      <c r="E74" s="114" t="s">
        <v>1446</v>
      </c>
      <c r="F74" s="72" t="s">
        <v>1863</v>
      </c>
      <c r="G74" s="72" t="s">
        <v>835</v>
      </c>
      <c r="H74" s="86" t="s">
        <v>264</v>
      </c>
      <c r="I74" s="86" t="s">
        <v>267</v>
      </c>
      <c r="J74" s="114" t="s">
        <v>1862</v>
      </c>
      <c r="K74" s="114" t="s">
        <v>34</v>
      </c>
      <c r="L74" s="114" t="s">
        <v>34</v>
      </c>
      <c r="M74" s="213"/>
      <c r="N74" s="219"/>
      <c r="O74" s="219"/>
      <c r="P74" s="219"/>
      <c r="Q74" s="219"/>
      <c r="R74" s="219"/>
      <c r="S74" s="219"/>
      <c r="T74" s="219"/>
      <c r="U74" s="219"/>
      <c r="V74" s="219"/>
      <c r="W74" s="219"/>
      <c r="X74" s="219"/>
      <c r="Y74" s="219"/>
    </row>
    <row r="75" spans="1:25" ht="86.4" x14ac:dyDescent="0.3">
      <c r="A75" s="177" t="s">
        <v>3155</v>
      </c>
      <c r="B75" s="218">
        <v>45736</v>
      </c>
      <c r="C75" s="114" t="s">
        <v>1550</v>
      </c>
      <c r="D75" s="114" t="s">
        <v>830</v>
      </c>
      <c r="E75" s="114" t="s">
        <v>1446</v>
      </c>
      <c r="F75" s="72" t="s">
        <v>842</v>
      </c>
      <c r="G75" s="72" t="s">
        <v>844</v>
      </c>
      <c r="H75" s="86" t="s">
        <v>264</v>
      </c>
      <c r="I75" s="86" t="s">
        <v>267</v>
      </c>
      <c r="J75" s="114" t="s">
        <v>1864</v>
      </c>
      <c r="K75" s="114" t="s">
        <v>2752</v>
      </c>
      <c r="L75" s="114" t="s">
        <v>2883</v>
      </c>
      <c r="M75" s="213"/>
      <c r="N75" s="219"/>
      <c r="O75" s="219"/>
      <c r="P75" s="219"/>
      <c r="Q75" s="219"/>
      <c r="R75" s="219"/>
      <c r="S75" s="219"/>
      <c r="T75" s="219"/>
      <c r="U75" s="219"/>
      <c r="V75" s="219"/>
      <c r="W75" s="219"/>
      <c r="X75" s="219"/>
      <c r="Y75" s="219"/>
    </row>
    <row r="76" spans="1:25" ht="115.2" x14ac:dyDescent="0.3">
      <c r="A76" s="177" t="s">
        <v>3155</v>
      </c>
      <c r="B76" s="218">
        <v>45736</v>
      </c>
      <c r="C76" s="114" t="s">
        <v>1550</v>
      </c>
      <c r="D76" s="114" t="s">
        <v>830</v>
      </c>
      <c r="E76" s="114" t="s">
        <v>1446</v>
      </c>
      <c r="F76" s="72" t="s">
        <v>842</v>
      </c>
      <c r="G76" s="72" t="s">
        <v>703</v>
      </c>
      <c r="H76" s="86" t="s">
        <v>264</v>
      </c>
      <c r="I76" s="86" t="s">
        <v>267</v>
      </c>
      <c r="J76" s="114" t="s">
        <v>1865</v>
      </c>
      <c r="K76" s="114" t="s">
        <v>2753</v>
      </c>
      <c r="L76" s="114" t="s">
        <v>2884</v>
      </c>
      <c r="M76" s="213"/>
      <c r="N76" s="219"/>
      <c r="O76" s="219"/>
      <c r="P76" s="219"/>
      <c r="Q76" s="219"/>
      <c r="R76" s="219"/>
      <c r="S76" s="219"/>
      <c r="T76" s="219"/>
      <c r="U76" s="219"/>
      <c r="V76" s="219"/>
      <c r="W76" s="219"/>
      <c r="X76" s="219"/>
      <c r="Y76" s="219"/>
    </row>
    <row r="77" spans="1:25" ht="86.4" x14ac:dyDescent="0.3">
      <c r="A77" s="177" t="s">
        <v>3155</v>
      </c>
      <c r="B77" s="218">
        <v>45736</v>
      </c>
      <c r="C77" s="114" t="s">
        <v>1550</v>
      </c>
      <c r="D77" s="114" t="s">
        <v>830</v>
      </c>
      <c r="E77" s="114" t="s">
        <v>1446</v>
      </c>
      <c r="F77" s="72" t="s">
        <v>842</v>
      </c>
      <c r="G77" s="72" t="s">
        <v>833</v>
      </c>
      <c r="H77" s="86" t="s">
        <v>264</v>
      </c>
      <c r="I77" s="86" t="s">
        <v>267</v>
      </c>
      <c r="J77" s="114" t="s">
        <v>1866</v>
      </c>
      <c r="K77" s="114" t="s">
        <v>2754</v>
      </c>
      <c r="L77" s="114" t="s">
        <v>2885</v>
      </c>
      <c r="M77" s="213"/>
      <c r="N77" s="219"/>
      <c r="O77" s="219"/>
      <c r="P77" s="219"/>
      <c r="Q77" s="219"/>
      <c r="R77" s="219"/>
      <c r="S77" s="219"/>
      <c r="T77" s="219"/>
      <c r="U77" s="219"/>
      <c r="V77" s="219"/>
      <c r="W77" s="219"/>
      <c r="X77" s="219"/>
      <c r="Y77" s="219"/>
    </row>
    <row r="78" spans="1:25" ht="57.6" x14ac:dyDescent="0.3">
      <c r="A78" s="177" t="s">
        <v>3155</v>
      </c>
      <c r="B78" s="218">
        <v>45736</v>
      </c>
      <c r="C78" s="114" t="s">
        <v>1550</v>
      </c>
      <c r="D78" s="114" t="s">
        <v>830</v>
      </c>
      <c r="E78" s="114" t="s">
        <v>1446</v>
      </c>
      <c r="F78" s="72" t="s">
        <v>842</v>
      </c>
      <c r="G78" s="72" t="s">
        <v>838</v>
      </c>
      <c r="H78" s="86" t="s">
        <v>264</v>
      </c>
      <c r="I78" s="86" t="s">
        <v>267</v>
      </c>
      <c r="J78" s="114" t="s">
        <v>1872</v>
      </c>
      <c r="K78" s="114" t="s">
        <v>2755</v>
      </c>
      <c r="L78" s="114" t="s">
        <v>2886</v>
      </c>
      <c r="M78" s="213"/>
      <c r="N78" s="219"/>
      <c r="O78" s="219"/>
      <c r="P78" s="219"/>
      <c r="Q78" s="219"/>
      <c r="R78" s="219"/>
      <c r="S78" s="219"/>
      <c r="T78" s="219"/>
      <c r="U78" s="219"/>
      <c r="V78" s="219"/>
      <c r="W78" s="219"/>
      <c r="X78" s="219"/>
      <c r="Y78" s="219"/>
    </row>
    <row r="79" spans="1:25" ht="86.4" x14ac:dyDescent="0.3">
      <c r="A79" s="177" t="s">
        <v>3155</v>
      </c>
      <c r="B79" s="218">
        <v>45736</v>
      </c>
      <c r="C79" s="114" t="s">
        <v>1550</v>
      </c>
      <c r="D79" s="114" t="s">
        <v>830</v>
      </c>
      <c r="E79" s="114" t="s">
        <v>1446</v>
      </c>
      <c r="F79" s="72" t="s">
        <v>842</v>
      </c>
      <c r="G79" s="72" t="s">
        <v>838</v>
      </c>
      <c r="H79" s="86" t="s">
        <v>264</v>
      </c>
      <c r="I79" s="86" t="s">
        <v>267</v>
      </c>
      <c r="J79" s="114" t="s">
        <v>1873</v>
      </c>
      <c r="K79" s="114" t="s">
        <v>841</v>
      </c>
      <c r="L79" s="114" t="s">
        <v>1867</v>
      </c>
      <c r="M79" s="213"/>
      <c r="N79" s="219"/>
      <c r="O79" s="219"/>
      <c r="P79" s="219"/>
      <c r="Q79" s="219"/>
      <c r="R79" s="219"/>
      <c r="S79" s="219"/>
      <c r="T79" s="219"/>
      <c r="U79" s="219"/>
      <c r="V79" s="219"/>
      <c r="W79" s="219"/>
      <c r="X79" s="219"/>
      <c r="Y79" s="219"/>
    </row>
    <row r="80" spans="1:25" ht="259.2" x14ac:dyDescent="0.3">
      <c r="A80" s="177" t="s">
        <v>3155</v>
      </c>
      <c r="B80" s="218">
        <v>45737</v>
      </c>
      <c r="C80" s="114" t="s">
        <v>1550</v>
      </c>
      <c r="D80" s="114" t="s">
        <v>306</v>
      </c>
      <c r="E80" s="114" t="s">
        <v>1786</v>
      </c>
      <c r="F80" s="72" t="s">
        <v>345</v>
      </c>
      <c r="G80" s="72" t="s">
        <v>34</v>
      </c>
      <c r="H80" s="86"/>
      <c r="I80" s="86"/>
      <c r="J80" s="114" t="s">
        <v>2707</v>
      </c>
      <c r="K80" s="114" t="s">
        <v>2756</v>
      </c>
      <c r="L80" s="114" t="s">
        <v>2887</v>
      </c>
      <c r="M80" s="213" t="s">
        <v>1801</v>
      </c>
      <c r="N80" s="219"/>
      <c r="O80" s="219"/>
      <c r="P80" s="219"/>
      <c r="Q80" s="219"/>
      <c r="R80" s="219"/>
      <c r="S80" s="219"/>
      <c r="T80" s="219"/>
      <c r="U80" s="219"/>
      <c r="V80" s="219"/>
      <c r="W80" s="219"/>
      <c r="X80" s="219"/>
      <c r="Y80" s="219"/>
    </row>
    <row r="81" spans="1:25" ht="187.2" x14ac:dyDescent="0.3">
      <c r="A81" s="177" t="s">
        <v>3155</v>
      </c>
      <c r="B81" s="218">
        <v>45737</v>
      </c>
      <c r="C81" s="114" t="s">
        <v>1550</v>
      </c>
      <c r="D81" s="114" t="s">
        <v>306</v>
      </c>
      <c r="E81" s="114" t="s">
        <v>1786</v>
      </c>
      <c r="F81" s="72" t="s">
        <v>345</v>
      </c>
      <c r="G81" s="72" t="s">
        <v>320</v>
      </c>
      <c r="H81" s="86"/>
      <c r="I81" s="86"/>
      <c r="J81" s="114" t="s">
        <v>2708</v>
      </c>
      <c r="K81" s="114" t="s">
        <v>2224</v>
      </c>
      <c r="L81" s="114" t="s">
        <v>2888</v>
      </c>
      <c r="M81" s="213"/>
      <c r="N81" s="219"/>
      <c r="O81" s="219"/>
      <c r="P81" s="219"/>
      <c r="Q81" s="219"/>
      <c r="R81" s="219"/>
      <c r="S81" s="219"/>
      <c r="T81" s="219"/>
      <c r="U81" s="219"/>
      <c r="V81" s="219"/>
      <c r="W81" s="219"/>
      <c r="X81" s="219"/>
      <c r="Y81" s="219"/>
    </row>
    <row r="82" spans="1:25" ht="115.2" x14ac:dyDescent="0.3">
      <c r="A82" s="177" t="s">
        <v>3155</v>
      </c>
      <c r="B82" s="218">
        <v>45737</v>
      </c>
      <c r="C82" s="114" t="s">
        <v>1550</v>
      </c>
      <c r="D82" s="114" t="s">
        <v>306</v>
      </c>
      <c r="E82" s="114" t="s">
        <v>1786</v>
      </c>
      <c r="F82" s="72" t="s">
        <v>345</v>
      </c>
      <c r="G82" s="72" t="s">
        <v>320</v>
      </c>
      <c r="H82" s="86"/>
      <c r="I82" s="86"/>
      <c r="J82" s="114" t="s">
        <v>2708</v>
      </c>
      <c r="K82" s="114" t="s">
        <v>2757</v>
      </c>
      <c r="L82" s="114" t="s">
        <v>2889</v>
      </c>
      <c r="M82" s="213"/>
      <c r="N82" s="219"/>
      <c r="O82" s="219"/>
      <c r="P82" s="219"/>
      <c r="Q82" s="219"/>
      <c r="R82" s="219"/>
      <c r="S82" s="219"/>
      <c r="T82" s="219"/>
      <c r="U82" s="219"/>
      <c r="V82" s="219"/>
      <c r="W82" s="219"/>
      <c r="X82" s="219"/>
      <c r="Y82" s="219"/>
    </row>
    <row r="83" spans="1:25" ht="187.2" x14ac:dyDescent="0.3">
      <c r="A83" s="177" t="s">
        <v>3155</v>
      </c>
      <c r="B83" s="218">
        <v>45741</v>
      </c>
      <c r="C83" s="114" t="s">
        <v>1550</v>
      </c>
      <c r="D83" s="114" t="s">
        <v>266</v>
      </c>
      <c r="E83" s="114" t="s">
        <v>1439</v>
      </c>
      <c r="F83" s="72" t="s">
        <v>1094</v>
      </c>
      <c r="G83" s="72" t="s">
        <v>34</v>
      </c>
      <c r="H83" s="86"/>
      <c r="I83" s="86"/>
      <c r="J83" s="114" t="s">
        <v>1881</v>
      </c>
      <c r="K83" s="114" t="s">
        <v>2758</v>
      </c>
      <c r="L83" s="114" t="s">
        <v>2890</v>
      </c>
      <c r="M83" s="213" t="s">
        <v>1801</v>
      </c>
      <c r="N83" s="219"/>
      <c r="O83" s="219"/>
      <c r="P83" s="219"/>
      <c r="Q83" s="219"/>
      <c r="R83" s="219"/>
      <c r="S83" s="219"/>
      <c r="T83" s="219"/>
      <c r="U83" s="219"/>
      <c r="V83" s="219"/>
      <c r="W83" s="219"/>
      <c r="X83" s="219"/>
      <c r="Y83" s="219"/>
    </row>
    <row r="84" spans="1:25" ht="57.6" x14ac:dyDescent="0.3">
      <c r="A84" s="177" t="s">
        <v>3155</v>
      </c>
      <c r="B84" s="218">
        <v>45741</v>
      </c>
      <c r="C84" s="114" t="s">
        <v>1550</v>
      </c>
      <c r="D84" s="114" t="s">
        <v>266</v>
      </c>
      <c r="E84" s="114" t="s">
        <v>1439</v>
      </c>
      <c r="F84" s="72" t="s">
        <v>1094</v>
      </c>
      <c r="G84" s="72" t="s">
        <v>1095</v>
      </c>
      <c r="H84" s="86"/>
      <c r="I84" s="86"/>
      <c r="J84" s="114" t="s">
        <v>2709</v>
      </c>
      <c r="K84" s="114" t="s">
        <v>34</v>
      </c>
      <c r="L84" s="114" t="s">
        <v>34</v>
      </c>
      <c r="M84" s="213"/>
      <c r="N84" s="219"/>
      <c r="O84" s="219"/>
      <c r="P84" s="219"/>
      <c r="Q84" s="219"/>
      <c r="R84" s="219"/>
      <c r="S84" s="219"/>
      <c r="T84" s="219"/>
      <c r="U84" s="219"/>
      <c r="V84" s="219"/>
      <c r="W84" s="219"/>
      <c r="X84" s="219"/>
      <c r="Y84" s="219"/>
    </row>
    <row r="85" spans="1:25" ht="100.8" x14ac:dyDescent="0.3">
      <c r="A85" s="177" t="s">
        <v>3155</v>
      </c>
      <c r="B85" s="218">
        <v>45741</v>
      </c>
      <c r="C85" s="114" t="s">
        <v>1550</v>
      </c>
      <c r="D85" s="114" t="s">
        <v>266</v>
      </c>
      <c r="E85" s="114" t="s">
        <v>1439</v>
      </c>
      <c r="F85" s="72" t="s">
        <v>1094</v>
      </c>
      <c r="G85" s="72" t="s">
        <v>1097</v>
      </c>
      <c r="H85" s="86" t="s">
        <v>347</v>
      </c>
      <c r="I85" s="86" t="s">
        <v>267</v>
      </c>
      <c r="J85" s="114" t="s">
        <v>1882</v>
      </c>
      <c r="K85" s="114" t="s">
        <v>2759</v>
      </c>
      <c r="L85" s="114" t="s">
        <v>1879</v>
      </c>
      <c r="M85" s="213"/>
      <c r="N85" s="219"/>
      <c r="O85" s="219"/>
      <c r="P85" s="219"/>
      <c r="Q85" s="219"/>
      <c r="R85" s="219"/>
      <c r="S85" s="219"/>
      <c r="T85" s="219"/>
      <c r="U85" s="219"/>
      <c r="V85" s="219"/>
      <c r="W85" s="219"/>
      <c r="X85" s="219"/>
      <c r="Y85" s="219"/>
    </row>
    <row r="86" spans="1:25" ht="43.2" x14ac:dyDescent="0.3">
      <c r="A86" s="177" t="s">
        <v>3155</v>
      </c>
      <c r="B86" s="218">
        <v>45741</v>
      </c>
      <c r="C86" s="114" t="s">
        <v>1550</v>
      </c>
      <c r="D86" s="114" t="s">
        <v>266</v>
      </c>
      <c r="E86" s="114" t="s">
        <v>1445</v>
      </c>
      <c r="F86" s="72" t="s">
        <v>1124</v>
      </c>
      <c r="G86" s="72" t="s">
        <v>1127</v>
      </c>
      <c r="H86" s="86" t="s">
        <v>482</v>
      </c>
      <c r="I86" s="86" t="s">
        <v>265</v>
      </c>
      <c r="J86" s="114" t="s">
        <v>2710</v>
      </c>
      <c r="K86" s="114" t="s">
        <v>34</v>
      </c>
      <c r="L86" s="114" t="s">
        <v>34</v>
      </c>
      <c r="M86" s="213"/>
      <c r="N86" s="219"/>
      <c r="O86" s="219"/>
      <c r="P86" s="219"/>
      <c r="Q86" s="219"/>
      <c r="R86" s="219"/>
      <c r="S86" s="219"/>
      <c r="T86" s="219"/>
      <c r="U86" s="219"/>
      <c r="V86" s="219"/>
      <c r="W86" s="219"/>
      <c r="X86" s="219"/>
      <c r="Y86" s="219"/>
    </row>
    <row r="87" spans="1:25" ht="43.2" x14ac:dyDescent="0.3">
      <c r="A87" s="177" t="s">
        <v>3155</v>
      </c>
      <c r="B87" s="218">
        <v>45741</v>
      </c>
      <c r="C87" s="114" t="s">
        <v>1550</v>
      </c>
      <c r="D87" s="114" t="s">
        <v>266</v>
      </c>
      <c r="E87" s="114" t="s">
        <v>1445</v>
      </c>
      <c r="F87" s="72" t="s">
        <v>1124</v>
      </c>
      <c r="G87" s="72" t="s">
        <v>2689</v>
      </c>
      <c r="H87" s="86" t="s">
        <v>482</v>
      </c>
      <c r="I87" s="86" t="s">
        <v>265</v>
      </c>
      <c r="J87" s="114" t="s">
        <v>1932</v>
      </c>
      <c r="K87" s="114" t="s">
        <v>34</v>
      </c>
      <c r="L87" s="114" t="s">
        <v>34</v>
      </c>
      <c r="M87" s="213"/>
      <c r="N87" s="219"/>
      <c r="O87" s="219"/>
      <c r="P87" s="219"/>
      <c r="Q87" s="219"/>
      <c r="R87" s="219"/>
      <c r="S87" s="219"/>
      <c r="T87" s="219"/>
      <c r="U87" s="219"/>
      <c r="V87" s="219"/>
      <c r="W87" s="219"/>
      <c r="X87" s="219"/>
      <c r="Y87" s="219"/>
    </row>
    <row r="88" spans="1:25" ht="100.8" x14ac:dyDescent="0.3">
      <c r="A88" s="177" t="s">
        <v>3155</v>
      </c>
      <c r="B88" s="218">
        <v>45742</v>
      </c>
      <c r="C88" s="114" t="s">
        <v>1550</v>
      </c>
      <c r="D88" s="114" t="s">
        <v>991</v>
      </c>
      <c r="E88" s="114" t="s">
        <v>1435</v>
      </c>
      <c r="F88" s="72" t="s">
        <v>1845</v>
      </c>
      <c r="G88" s="72" t="s">
        <v>517</v>
      </c>
      <c r="H88" s="86" t="s">
        <v>347</v>
      </c>
      <c r="I88" s="86" t="s">
        <v>265</v>
      </c>
      <c r="J88" s="114" t="s">
        <v>2711</v>
      </c>
      <c r="K88" s="114" t="s">
        <v>2760</v>
      </c>
      <c r="L88" s="114" t="s">
        <v>1900</v>
      </c>
      <c r="M88" s="213"/>
      <c r="N88" s="219"/>
      <c r="O88" s="219"/>
      <c r="P88" s="219"/>
      <c r="Q88" s="219"/>
      <c r="R88" s="219"/>
      <c r="S88" s="219"/>
      <c r="T88" s="219"/>
      <c r="U88" s="219"/>
      <c r="V88" s="219"/>
      <c r="W88" s="219"/>
      <c r="X88" s="219"/>
      <c r="Y88" s="219"/>
    </row>
    <row r="89" spans="1:25" ht="144" x14ac:dyDescent="0.3">
      <c r="A89" s="177" t="s">
        <v>3155</v>
      </c>
      <c r="B89" s="218">
        <v>45742</v>
      </c>
      <c r="C89" s="114" t="s">
        <v>1550</v>
      </c>
      <c r="D89" s="114" t="s">
        <v>991</v>
      </c>
      <c r="E89" s="114" t="s">
        <v>1435</v>
      </c>
      <c r="F89" s="72" t="s">
        <v>1845</v>
      </c>
      <c r="G89" s="72" t="s">
        <v>520</v>
      </c>
      <c r="H89" s="86" t="s">
        <v>347</v>
      </c>
      <c r="I89" s="86" t="s">
        <v>265</v>
      </c>
      <c r="J89" s="114" t="s">
        <v>2984</v>
      </c>
      <c r="K89" s="114" t="s">
        <v>2761</v>
      </c>
      <c r="L89" s="114" t="s">
        <v>2891</v>
      </c>
      <c r="M89" s="213"/>
      <c r="N89" s="219"/>
      <c r="O89" s="219"/>
      <c r="P89" s="219"/>
      <c r="Q89" s="219"/>
      <c r="R89" s="219"/>
      <c r="S89" s="219"/>
      <c r="T89" s="219"/>
      <c r="U89" s="219"/>
      <c r="V89" s="219"/>
      <c r="W89" s="219"/>
      <c r="X89" s="219"/>
      <c r="Y89" s="219"/>
    </row>
    <row r="90" spans="1:25" ht="100.8" x14ac:dyDescent="0.3">
      <c r="A90" s="177" t="s">
        <v>3155</v>
      </c>
      <c r="B90" s="218">
        <v>45742</v>
      </c>
      <c r="C90" s="114" t="s">
        <v>1550</v>
      </c>
      <c r="D90" s="114" t="s">
        <v>991</v>
      </c>
      <c r="E90" s="114" t="s">
        <v>1435</v>
      </c>
      <c r="F90" s="72" t="s">
        <v>1845</v>
      </c>
      <c r="G90" s="72" t="s">
        <v>2073</v>
      </c>
      <c r="H90" s="86" t="s">
        <v>347</v>
      </c>
      <c r="I90" s="86" t="s">
        <v>265</v>
      </c>
      <c r="J90" s="114" t="s">
        <v>2072</v>
      </c>
      <c r="K90" s="114" t="s">
        <v>1906</v>
      </c>
      <c r="L90" s="114" t="s">
        <v>1905</v>
      </c>
      <c r="M90" s="213"/>
      <c r="N90" s="219"/>
      <c r="O90" s="219"/>
      <c r="P90" s="219"/>
      <c r="Q90" s="219"/>
      <c r="R90" s="219"/>
      <c r="S90" s="219"/>
      <c r="T90" s="219"/>
      <c r="U90" s="219"/>
      <c r="V90" s="219"/>
      <c r="W90" s="219"/>
      <c r="X90" s="219"/>
      <c r="Y90" s="219"/>
    </row>
    <row r="91" spans="1:25" ht="158.4" x14ac:dyDescent="0.3">
      <c r="A91" s="177" t="s">
        <v>3155</v>
      </c>
      <c r="B91" s="218">
        <v>45742</v>
      </c>
      <c r="C91" s="114" t="s">
        <v>1550</v>
      </c>
      <c r="D91" s="114" t="s">
        <v>991</v>
      </c>
      <c r="E91" s="114" t="s">
        <v>1435</v>
      </c>
      <c r="F91" s="72" t="s">
        <v>1043</v>
      </c>
      <c r="G91" s="72" t="s">
        <v>34</v>
      </c>
      <c r="H91" s="86"/>
      <c r="I91" s="86"/>
      <c r="J91" s="114" t="s">
        <v>1892</v>
      </c>
      <c r="K91" s="114" t="s">
        <v>2762</v>
      </c>
      <c r="L91" s="114" t="s">
        <v>2892</v>
      </c>
      <c r="M91" s="213" t="s">
        <v>1801</v>
      </c>
      <c r="N91" s="219"/>
      <c r="O91" s="219"/>
      <c r="P91" s="219"/>
      <c r="Q91" s="219"/>
      <c r="R91" s="219"/>
      <c r="S91" s="219"/>
      <c r="T91" s="219"/>
      <c r="U91" s="219"/>
      <c r="V91" s="219"/>
      <c r="W91" s="219"/>
      <c r="X91" s="219"/>
      <c r="Y91" s="219"/>
    </row>
    <row r="92" spans="1:25" ht="216" x14ac:dyDescent="0.3">
      <c r="A92" s="177" t="s">
        <v>3155</v>
      </c>
      <c r="B92" s="218">
        <v>45742</v>
      </c>
      <c r="C92" s="114" t="s">
        <v>1550</v>
      </c>
      <c r="D92" s="114" t="s">
        <v>991</v>
      </c>
      <c r="E92" s="114" t="s">
        <v>1435</v>
      </c>
      <c r="F92" s="72" t="s">
        <v>2074</v>
      </c>
      <c r="G92" s="72" t="s">
        <v>34</v>
      </c>
      <c r="H92" s="86"/>
      <c r="I92" s="86"/>
      <c r="J92" s="114" t="s">
        <v>1892</v>
      </c>
      <c r="K92" s="114" t="s">
        <v>2763</v>
      </c>
      <c r="L92" s="114" t="s">
        <v>2216</v>
      </c>
      <c r="M92" s="213" t="s">
        <v>1801</v>
      </c>
      <c r="N92" s="219"/>
      <c r="O92" s="219"/>
      <c r="P92" s="219"/>
      <c r="Q92" s="219"/>
      <c r="R92" s="219"/>
      <c r="S92" s="219"/>
      <c r="T92" s="219"/>
      <c r="U92" s="219"/>
      <c r="V92" s="219"/>
      <c r="W92" s="219"/>
      <c r="X92" s="219"/>
      <c r="Y92" s="219"/>
    </row>
    <row r="93" spans="1:25" ht="86.4" x14ac:dyDescent="0.3">
      <c r="A93" s="177" t="s">
        <v>3155</v>
      </c>
      <c r="B93" s="218">
        <v>45743</v>
      </c>
      <c r="C93" s="114" t="s">
        <v>1550</v>
      </c>
      <c r="D93" s="114" t="s">
        <v>270</v>
      </c>
      <c r="E93" s="114" t="s">
        <v>1425</v>
      </c>
      <c r="F93" s="72" t="s">
        <v>1154</v>
      </c>
      <c r="G93" s="72" t="s">
        <v>1157</v>
      </c>
      <c r="H93" s="86" t="s">
        <v>264</v>
      </c>
      <c r="I93" s="86" t="s">
        <v>265</v>
      </c>
      <c r="J93" s="114" t="s">
        <v>1920</v>
      </c>
      <c r="K93" s="114" t="s">
        <v>2764</v>
      </c>
      <c r="L93" s="114" t="s">
        <v>1933</v>
      </c>
      <c r="M93" s="213"/>
      <c r="N93" s="219"/>
      <c r="O93" s="219"/>
      <c r="P93" s="219"/>
      <c r="Q93" s="219"/>
      <c r="R93" s="219"/>
      <c r="S93" s="219"/>
      <c r="T93" s="219"/>
      <c r="U93" s="219"/>
      <c r="V93" s="219"/>
      <c r="W93" s="219"/>
      <c r="X93" s="219"/>
      <c r="Y93" s="219"/>
    </row>
    <row r="94" spans="1:25" ht="57.6" x14ac:dyDescent="0.3">
      <c r="A94" s="177" t="s">
        <v>3155</v>
      </c>
      <c r="B94" s="218">
        <v>45743</v>
      </c>
      <c r="C94" s="114" t="s">
        <v>1550</v>
      </c>
      <c r="D94" s="114" t="s">
        <v>270</v>
      </c>
      <c r="E94" s="114" t="s">
        <v>1425</v>
      </c>
      <c r="F94" s="72" t="s">
        <v>1154</v>
      </c>
      <c r="G94" s="72" t="s">
        <v>1159</v>
      </c>
      <c r="H94" s="86" t="s">
        <v>264</v>
      </c>
      <c r="I94" s="86" t="s">
        <v>265</v>
      </c>
      <c r="J94" s="114" t="s">
        <v>1921</v>
      </c>
      <c r="K94" s="114" t="s">
        <v>2765</v>
      </c>
      <c r="L94" s="114" t="s">
        <v>1914</v>
      </c>
      <c r="M94" s="213"/>
      <c r="N94" s="219"/>
      <c r="O94" s="219"/>
      <c r="P94" s="219"/>
      <c r="Q94" s="219"/>
      <c r="R94" s="219"/>
      <c r="S94" s="219"/>
      <c r="T94" s="219"/>
      <c r="U94" s="219"/>
      <c r="V94" s="219"/>
      <c r="W94" s="219"/>
      <c r="X94" s="219"/>
      <c r="Y94" s="219"/>
    </row>
    <row r="95" spans="1:25" ht="57.6" x14ac:dyDescent="0.3">
      <c r="A95" s="177" t="s">
        <v>3155</v>
      </c>
      <c r="B95" s="218">
        <v>45743</v>
      </c>
      <c r="C95" s="114" t="s">
        <v>1550</v>
      </c>
      <c r="D95" s="114" t="s">
        <v>270</v>
      </c>
      <c r="E95" s="114" t="s">
        <v>1425</v>
      </c>
      <c r="F95" s="72" t="s">
        <v>1174</v>
      </c>
      <c r="G95" s="72" t="s">
        <v>1175</v>
      </c>
      <c r="H95" s="86" t="s">
        <v>264</v>
      </c>
      <c r="I95" s="86" t="s">
        <v>267</v>
      </c>
      <c r="J95" s="114" t="s">
        <v>1929</v>
      </c>
      <c r="K95" s="114" t="s">
        <v>2766</v>
      </c>
      <c r="L95" s="114" t="s">
        <v>2357</v>
      </c>
      <c r="M95" s="213"/>
      <c r="N95" s="219"/>
      <c r="O95" s="219"/>
      <c r="P95" s="219"/>
      <c r="Q95" s="219"/>
      <c r="R95" s="219"/>
      <c r="S95" s="219"/>
      <c r="T95" s="219"/>
      <c r="U95" s="219"/>
      <c r="V95" s="219"/>
      <c r="W95" s="219"/>
      <c r="X95" s="219"/>
      <c r="Y95" s="219"/>
    </row>
    <row r="96" spans="1:25" ht="172.8" x14ac:dyDescent="0.3">
      <c r="A96" s="177" t="s">
        <v>3155</v>
      </c>
      <c r="B96" s="218">
        <v>45743</v>
      </c>
      <c r="C96" s="114" t="s">
        <v>1550</v>
      </c>
      <c r="D96" s="114" t="s">
        <v>270</v>
      </c>
      <c r="E96" s="114" t="s">
        <v>1425</v>
      </c>
      <c r="F96" s="72" t="s">
        <v>1174</v>
      </c>
      <c r="G96" s="72" t="s">
        <v>1176</v>
      </c>
      <c r="H96" s="86" t="s">
        <v>273</v>
      </c>
      <c r="I96" s="86" t="s">
        <v>267</v>
      </c>
      <c r="J96" s="114" t="s">
        <v>1930</v>
      </c>
      <c r="K96" s="114" t="s">
        <v>2767</v>
      </c>
      <c r="L96" s="114" t="s">
        <v>2893</v>
      </c>
      <c r="M96" s="213"/>
      <c r="N96" s="219"/>
      <c r="O96" s="219"/>
      <c r="P96" s="219"/>
      <c r="Q96" s="219"/>
      <c r="R96" s="219"/>
      <c r="S96" s="219"/>
      <c r="T96" s="219"/>
      <c r="U96" s="219"/>
      <c r="V96" s="219"/>
      <c r="W96" s="219"/>
      <c r="X96" s="219"/>
      <c r="Y96" s="219"/>
    </row>
    <row r="97" spans="1:25" ht="115.2" x14ac:dyDescent="0.3">
      <c r="A97" s="177" t="s">
        <v>3155</v>
      </c>
      <c r="B97" s="218">
        <v>45743</v>
      </c>
      <c r="C97" s="114" t="s">
        <v>247</v>
      </c>
      <c r="D97" s="114" t="s">
        <v>270</v>
      </c>
      <c r="E97" s="114" t="s">
        <v>1425</v>
      </c>
      <c r="F97" s="72" t="s">
        <v>1172</v>
      </c>
      <c r="G97" s="72" t="s">
        <v>1173</v>
      </c>
      <c r="H97" s="86" t="s">
        <v>264</v>
      </c>
      <c r="I97" s="86" t="s">
        <v>267</v>
      </c>
      <c r="J97" s="114" t="s">
        <v>1934</v>
      </c>
      <c r="K97" s="114" t="s">
        <v>2768</v>
      </c>
      <c r="L97" s="114" t="s">
        <v>34</v>
      </c>
      <c r="M97" s="213" t="s">
        <v>3023</v>
      </c>
      <c r="N97" s="219"/>
      <c r="O97" s="219"/>
      <c r="P97" s="219"/>
      <c r="Q97" s="219"/>
      <c r="R97" s="219"/>
      <c r="S97" s="219"/>
      <c r="T97" s="219"/>
      <c r="U97" s="219"/>
      <c r="V97" s="219"/>
      <c r="W97" s="219"/>
      <c r="X97" s="219"/>
      <c r="Y97" s="219"/>
    </row>
    <row r="98" spans="1:25" ht="172.8" x14ac:dyDescent="0.3">
      <c r="A98" s="177" t="s">
        <v>3155</v>
      </c>
      <c r="B98" s="218">
        <v>45743</v>
      </c>
      <c r="C98" s="114" t="s">
        <v>1550</v>
      </c>
      <c r="D98" s="114" t="s">
        <v>306</v>
      </c>
      <c r="E98" s="114" t="s">
        <v>307</v>
      </c>
      <c r="F98" s="72" t="s">
        <v>309</v>
      </c>
      <c r="G98" s="72" t="s">
        <v>34</v>
      </c>
      <c r="H98" s="86"/>
      <c r="I98" s="86"/>
      <c r="J98" s="114" t="s">
        <v>2712</v>
      </c>
      <c r="K98" s="114" t="s">
        <v>2769</v>
      </c>
      <c r="L98" s="114" t="s">
        <v>2894</v>
      </c>
      <c r="M98" s="213" t="s">
        <v>1801</v>
      </c>
      <c r="N98" s="219"/>
      <c r="O98" s="219"/>
      <c r="P98" s="219"/>
      <c r="Q98" s="219"/>
      <c r="R98" s="219"/>
      <c r="S98" s="219"/>
      <c r="T98" s="219"/>
      <c r="U98" s="219"/>
      <c r="V98" s="219"/>
      <c r="W98" s="219"/>
      <c r="X98" s="219"/>
      <c r="Y98" s="219"/>
    </row>
    <row r="99" spans="1:25" ht="216" x14ac:dyDescent="0.3">
      <c r="A99" s="177" t="s">
        <v>3155</v>
      </c>
      <c r="B99" s="218">
        <v>45747</v>
      </c>
      <c r="C99" s="114" t="s">
        <v>1550</v>
      </c>
      <c r="D99" s="114" t="s">
        <v>306</v>
      </c>
      <c r="E99" s="114" t="s">
        <v>307</v>
      </c>
      <c r="F99" s="72" t="s">
        <v>333</v>
      </c>
      <c r="G99" s="72" t="s">
        <v>34</v>
      </c>
      <c r="H99" s="86"/>
      <c r="I99" s="86"/>
      <c r="J99" s="114" t="s">
        <v>1892</v>
      </c>
      <c r="K99" s="114" t="s">
        <v>2770</v>
      </c>
      <c r="L99" s="114" t="s">
        <v>2187</v>
      </c>
      <c r="M99" s="213" t="s">
        <v>1801</v>
      </c>
      <c r="N99" s="219"/>
      <c r="O99" s="219"/>
      <c r="P99" s="219"/>
      <c r="Q99" s="219"/>
      <c r="R99" s="219"/>
      <c r="S99" s="219"/>
      <c r="T99" s="219"/>
      <c r="U99" s="219"/>
      <c r="V99" s="219"/>
      <c r="W99" s="219"/>
      <c r="X99" s="219"/>
      <c r="Y99" s="219"/>
    </row>
    <row r="100" spans="1:25" ht="201.6" x14ac:dyDescent="0.3">
      <c r="A100" s="177" t="s">
        <v>3155</v>
      </c>
      <c r="B100" s="218">
        <v>45747</v>
      </c>
      <c r="C100" s="114" t="s">
        <v>1550</v>
      </c>
      <c r="D100" s="114" t="s">
        <v>306</v>
      </c>
      <c r="E100" s="114" t="s">
        <v>307</v>
      </c>
      <c r="F100" s="72" t="s">
        <v>340</v>
      </c>
      <c r="G100" s="72" t="s">
        <v>34</v>
      </c>
      <c r="H100" s="86"/>
      <c r="I100" s="86"/>
      <c r="J100" s="114" t="s">
        <v>2713</v>
      </c>
      <c r="K100" s="114" t="s">
        <v>2771</v>
      </c>
      <c r="L100" s="114" t="s">
        <v>3532</v>
      </c>
      <c r="M100" s="213" t="s">
        <v>1801</v>
      </c>
      <c r="N100" s="219"/>
      <c r="O100" s="219"/>
      <c r="P100" s="219"/>
      <c r="Q100" s="219"/>
      <c r="R100" s="219"/>
      <c r="S100" s="219"/>
      <c r="T100" s="219"/>
      <c r="U100" s="219"/>
      <c r="V100" s="219"/>
      <c r="W100" s="219"/>
      <c r="X100" s="219"/>
      <c r="Y100" s="219"/>
    </row>
    <row r="101" spans="1:25" ht="115.2" x14ac:dyDescent="0.3">
      <c r="A101" s="177" t="s">
        <v>3155</v>
      </c>
      <c r="B101" s="218">
        <v>45747</v>
      </c>
      <c r="C101" s="114" t="s">
        <v>1550</v>
      </c>
      <c r="D101" s="114" t="s">
        <v>306</v>
      </c>
      <c r="E101" s="114" t="s">
        <v>307</v>
      </c>
      <c r="F101" s="72" t="s">
        <v>309</v>
      </c>
      <c r="G101" s="72" t="s">
        <v>314</v>
      </c>
      <c r="H101" s="86" t="s">
        <v>273</v>
      </c>
      <c r="I101" s="86" t="s">
        <v>267</v>
      </c>
      <c r="J101" s="114" t="s">
        <v>1937</v>
      </c>
      <c r="K101" s="114" t="s">
        <v>2772</v>
      </c>
      <c r="L101" s="114" t="s">
        <v>2895</v>
      </c>
      <c r="M101" s="213"/>
      <c r="N101" s="219"/>
      <c r="O101" s="219"/>
      <c r="P101" s="219"/>
      <c r="Q101" s="219"/>
      <c r="R101" s="219"/>
      <c r="S101" s="219"/>
      <c r="T101" s="219"/>
      <c r="U101" s="219"/>
      <c r="V101" s="219"/>
      <c r="W101" s="219"/>
      <c r="X101" s="219"/>
      <c r="Y101" s="219"/>
    </row>
    <row r="102" spans="1:25" ht="86.4" x14ac:dyDescent="0.3">
      <c r="A102" s="177" t="s">
        <v>3155</v>
      </c>
      <c r="B102" s="218">
        <v>45747</v>
      </c>
      <c r="C102" s="114" t="s">
        <v>1550</v>
      </c>
      <c r="D102" s="114" t="s">
        <v>306</v>
      </c>
      <c r="E102" s="114" t="s">
        <v>307</v>
      </c>
      <c r="F102" s="72" t="s">
        <v>309</v>
      </c>
      <c r="G102" s="72" t="s">
        <v>316</v>
      </c>
      <c r="H102" s="86" t="s">
        <v>273</v>
      </c>
      <c r="I102" s="86" t="s">
        <v>267</v>
      </c>
      <c r="J102" s="114" t="s">
        <v>2714</v>
      </c>
      <c r="K102" s="114" t="s">
        <v>1602</v>
      </c>
      <c r="L102" s="114" t="s">
        <v>2896</v>
      </c>
      <c r="M102" s="213"/>
      <c r="N102" s="219"/>
      <c r="O102" s="219"/>
      <c r="P102" s="219"/>
      <c r="Q102" s="219"/>
      <c r="R102" s="219"/>
      <c r="S102" s="219"/>
      <c r="T102" s="219"/>
      <c r="U102" s="219"/>
      <c r="V102" s="219"/>
      <c r="W102" s="219"/>
      <c r="X102" s="219"/>
      <c r="Y102" s="219"/>
    </row>
    <row r="103" spans="1:25" ht="144" x14ac:dyDescent="0.3">
      <c r="A103" s="177" t="s">
        <v>3155</v>
      </c>
      <c r="B103" s="218">
        <v>45747</v>
      </c>
      <c r="C103" s="114" t="s">
        <v>244</v>
      </c>
      <c r="D103" s="114" t="s">
        <v>306</v>
      </c>
      <c r="E103" s="114" t="s">
        <v>307</v>
      </c>
      <c r="F103" s="72" t="s">
        <v>340</v>
      </c>
      <c r="G103" s="72" t="s">
        <v>342</v>
      </c>
      <c r="H103" s="86" t="s">
        <v>273</v>
      </c>
      <c r="I103" s="86" t="s">
        <v>267</v>
      </c>
      <c r="J103" s="114" t="s">
        <v>2715</v>
      </c>
      <c r="K103" s="114" t="s">
        <v>2773</v>
      </c>
      <c r="L103" s="114" t="s">
        <v>2897</v>
      </c>
      <c r="M103" s="213" t="s">
        <v>1709</v>
      </c>
      <c r="N103" s="219"/>
      <c r="O103" s="219"/>
      <c r="P103" s="219"/>
      <c r="Q103" s="219"/>
      <c r="R103" s="219"/>
      <c r="S103" s="219"/>
      <c r="T103" s="219"/>
      <c r="U103" s="219"/>
      <c r="V103" s="219"/>
      <c r="W103" s="219"/>
      <c r="X103" s="219"/>
      <c r="Y103" s="219"/>
    </row>
    <row r="104" spans="1:25" ht="86.4" x14ac:dyDescent="0.3">
      <c r="A104" s="177" t="s">
        <v>3155</v>
      </c>
      <c r="B104" s="218">
        <v>45747</v>
      </c>
      <c r="C104" s="114" t="s">
        <v>244</v>
      </c>
      <c r="D104" s="114" t="s">
        <v>830</v>
      </c>
      <c r="E104" s="114" t="s">
        <v>1446</v>
      </c>
      <c r="F104" s="72" t="s">
        <v>842</v>
      </c>
      <c r="G104" s="72" t="s">
        <v>844</v>
      </c>
      <c r="H104" s="86" t="s">
        <v>264</v>
      </c>
      <c r="I104" s="86" t="s">
        <v>265</v>
      </c>
      <c r="J104" s="114" t="s">
        <v>1935</v>
      </c>
      <c r="K104" s="114" t="s">
        <v>2774</v>
      </c>
      <c r="L104" s="114" t="s">
        <v>2898</v>
      </c>
      <c r="M104" s="213" t="s">
        <v>1709</v>
      </c>
      <c r="N104" s="219"/>
      <c r="O104" s="219"/>
      <c r="P104" s="219"/>
      <c r="Q104" s="219"/>
      <c r="R104" s="219"/>
      <c r="S104" s="219"/>
      <c r="T104" s="219"/>
      <c r="U104" s="219"/>
      <c r="V104" s="219"/>
      <c r="W104" s="219"/>
      <c r="X104" s="219"/>
      <c r="Y104" s="219"/>
    </row>
    <row r="105" spans="1:25" ht="158.4" x14ac:dyDescent="0.3">
      <c r="A105" s="177" t="s">
        <v>3155</v>
      </c>
      <c r="B105" s="218">
        <v>45748</v>
      </c>
      <c r="C105" s="114" t="s">
        <v>244</v>
      </c>
      <c r="D105" s="114" t="s">
        <v>262</v>
      </c>
      <c r="E105" s="114" t="s">
        <v>544</v>
      </c>
      <c r="F105" s="72" t="s">
        <v>549</v>
      </c>
      <c r="G105" s="72" t="s">
        <v>551</v>
      </c>
      <c r="H105" s="86" t="s">
        <v>264</v>
      </c>
      <c r="I105" s="86" t="s">
        <v>265</v>
      </c>
      <c r="J105" s="114" t="s">
        <v>1958</v>
      </c>
      <c r="K105" s="114" t="s">
        <v>553</v>
      </c>
      <c r="L105" s="114" t="s">
        <v>1946</v>
      </c>
      <c r="M105" s="213" t="s">
        <v>1709</v>
      </c>
      <c r="N105" s="219"/>
      <c r="O105" s="219"/>
      <c r="P105" s="219"/>
      <c r="Q105" s="219"/>
      <c r="R105" s="219"/>
      <c r="S105" s="219"/>
      <c r="T105" s="219"/>
      <c r="U105" s="219"/>
      <c r="V105" s="219"/>
      <c r="W105" s="219"/>
      <c r="X105" s="219"/>
      <c r="Y105" s="219"/>
    </row>
    <row r="106" spans="1:25" ht="129.6" x14ac:dyDescent="0.3">
      <c r="A106" s="177" t="s">
        <v>3155</v>
      </c>
      <c r="B106" s="218">
        <v>45748</v>
      </c>
      <c r="C106" s="114" t="s">
        <v>244</v>
      </c>
      <c r="D106" s="114" t="s">
        <v>262</v>
      </c>
      <c r="E106" s="114" t="s">
        <v>544</v>
      </c>
      <c r="F106" s="72" t="s">
        <v>575</v>
      </c>
      <c r="G106" s="72" t="s">
        <v>580</v>
      </c>
      <c r="H106" s="86" t="s">
        <v>347</v>
      </c>
      <c r="I106" s="86" t="s">
        <v>265</v>
      </c>
      <c r="J106" s="114" t="s">
        <v>2002</v>
      </c>
      <c r="K106" s="114" t="s">
        <v>2775</v>
      </c>
      <c r="L106" s="114" t="s">
        <v>2899</v>
      </c>
      <c r="M106" s="213" t="s">
        <v>1951</v>
      </c>
      <c r="N106" s="219"/>
      <c r="O106" s="219"/>
      <c r="P106" s="219"/>
      <c r="Q106" s="219"/>
      <c r="R106" s="219"/>
      <c r="S106" s="219"/>
      <c r="T106" s="219"/>
      <c r="U106" s="219"/>
      <c r="V106" s="219"/>
      <c r="W106" s="219"/>
      <c r="X106" s="219"/>
      <c r="Y106" s="219"/>
    </row>
    <row r="107" spans="1:25" ht="409.6" x14ac:dyDescent="0.3">
      <c r="A107" s="177" t="s">
        <v>3155</v>
      </c>
      <c r="B107" s="218">
        <v>45750</v>
      </c>
      <c r="C107" s="114" t="s">
        <v>1550</v>
      </c>
      <c r="D107" s="114" t="s">
        <v>830</v>
      </c>
      <c r="E107" s="114" t="s">
        <v>853</v>
      </c>
      <c r="F107" s="72" t="s">
        <v>869</v>
      </c>
      <c r="G107" s="72" t="s">
        <v>34</v>
      </c>
      <c r="H107" s="86"/>
      <c r="I107" s="86"/>
      <c r="J107" s="114" t="s">
        <v>2716</v>
      </c>
      <c r="K107" s="114" t="s">
        <v>2776</v>
      </c>
      <c r="L107" s="114" t="s">
        <v>2900</v>
      </c>
      <c r="M107" s="213" t="s">
        <v>1801</v>
      </c>
      <c r="N107" s="219"/>
      <c r="O107" s="219"/>
      <c r="P107" s="219"/>
      <c r="Q107" s="219"/>
      <c r="R107" s="219"/>
      <c r="S107" s="219"/>
      <c r="T107" s="219"/>
      <c r="U107" s="219"/>
      <c r="V107" s="219"/>
      <c r="W107" s="219"/>
      <c r="X107" s="219"/>
      <c r="Y107" s="219"/>
    </row>
    <row r="108" spans="1:25" ht="86.4" x14ac:dyDescent="0.3">
      <c r="A108" s="177" t="s">
        <v>3155</v>
      </c>
      <c r="B108" s="218">
        <v>45750</v>
      </c>
      <c r="C108" s="114" t="s">
        <v>244</v>
      </c>
      <c r="D108" s="114" t="s">
        <v>830</v>
      </c>
      <c r="E108" s="114" t="s">
        <v>853</v>
      </c>
      <c r="F108" s="72" t="s">
        <v>869</v>
      </c>
      <c r="G108" s="72" t="s">
        <v>1955</v>
      </c>
      <c r="H108" s="86" t="s">
        <v>264</v>
      </c>
      <c r="I108" s="86" t="s">
        <v>267</v>
      </c>
      <c r="J108" s="114" t="s">
        <v>1960</v>
      </c>
      <c r="K108" s="114" t="s">
        <v>1975</v>
      </c>
      <c r="L108" s="114" t="s">
        <v>2527</v>
      </c>
      <c r="M108" s="213" t="s">
        <v>3070</v>
      </c>
      <c r="N108" s="219"/>
      <c r="O108" s="219"/>
      <c r="P108" s="219"/>
      <c r="Q108" s="219"/>
      <c r="R108" s="219"/>
      <c r="S108" s="219"/>
      <c r="T108" s="219"/>
      <c r="U108" s="219"/>
      <c r="V108" s="219"/>
      <c r="W108" s="219"/>
      <c r="X108" s="219"/>
      <c r="Y108" s="219"/>
    </row>
    <row r="109" spans="1:25" ht="86.4" x14ac:dyDescent="0.3">
      <c r="A109" s="177" t="s">
        <v>3155</v>
      </c>
      <c r="B109" s="218">
        <v>45750</v>
      </c>
      <c r="C109" s="114" t="s">
        <v>244</v>
      </c>
      <c r="D109" s="114" t="s">
        <v>830</v>
      </c>
      <c r="E109" s="114" t="s">
        <v>853</v>
      </c>
      <c r="F109" s="72" t="s">
        <v>869</v>
      </c>
      <c r="G109" s="72" t="s">
        <v>1961</v>
      </c>
      <c r="H109" s="86" t="s">
        <v>264</v>
      </c>
      <c r="I109" s="86" t="s">
        <v>267</v>
      </c>
      <c r="J109" s="114" t="s">
        <v>1960</v>
      </c>
      <c r="K109" s="114" t="s">
        <v>1975</v>
      </c>
      <c r="L109" s="114" t="s">
        <v>1956</v>
      </c>
      <c r="M109" s="213" t="s">
        <v>3070</v>
      </c>
      <c r="N109" s="219"/>
      <c r="O109" s="219"/>
      <c r="P109" s="219"/>
      <c r="Q109" s="219"/>
      <c r="R109" s="219"/>
      <c r="S109" s="219"/>
      <c r="T109" s="219"/>
      <c r="U109" s="219"/>
      <c r="V109" s="219"/>
      <c r="W109" s="219"/>
      <c r="X109" s="219"/>
      <c r="Y109" s="219"/>
    </row>
    <row r="110" spans="1:25" ht="86.4" x14ac:dyDescent="0.3">
      <c r="A110" s="177" t="s">
        <v>3155</v>
      </c>
      <c r="B110" s="218">
        <v>45750</v>
      </c>
      <c r="C110" s="114" t="s">
        <v>1550</v>
      </c>
      <c r="D110" s="114" t="s">
        <v>830</v>
      </c>
      <c r="E110" s="114" t="s">
        <v>1427</v>
      </c>
      <c r="F110" s="72" t="s">
        <v>1976</v>
      </c>
      <c r="G110" s="72" t="s">
        <v>849</v>
      </c>
      <c r="H110" s="86" t="s">
        <v>273</v>
      </c>
      <c r="I110" s="86" t="s">
        <v>267</v>
      </c>
      <c r="J110" s="114" t="s">
        <v>1977</v>
      </c>
      <c r="K110" s="114" t="s">
        <v>2777</v>
      </c>
      <c r="L110" s="114" t="s">
        <v>2311</v>
      </c>
      <c r="M110" s="213"/>
      <c r="N110" s="219"/>
      <c r="O110" s="219"/>
      <c r="P110" s="219"/>
      <c r="Q110" s="219"/>
      <c r="R110" s="219"/>
      <c r="S110" s="219"/>
      <c r="T110" s="219"/>
      <c r="U110" s="219"/>
      <c r="V110" s="219"/>
      <c r="W110" s="219"/>
      <c r="X110" s="219"/>
      <c r="Y110" s="219"/>
    </row>
    <row r="111" spans="1:25" ht="158.4" x14ac:dyDescent="0.3">
      <c r="A111" s="177" t="s">
        <v>3155</v>
      </c>
      <c r="B111" s="218">
        <v>45750</v>
      </c>
      <c r="C111" s="114" t="s">
        <v>1550</v>
      </c>
      <c r="D111" s="114" t="s">
        <v>830</v>
      </c>
      <c r="E111" s="114" t="s">
        <v>1427</v>
      </c>
      <c r="F111" s="72" t="s">
        <v>1976</v>
      </c>
      <c r="G111" s="72" t="s">
        <v>791</v>
      </c>
      <c r="H111" s="86" t="s">
        <v>273</v>
      </c>
      <c r="I111" s="86" t="s">
        <v>267</v>
      </c>
      <c r="J111" s="114" t="s">
        <v>2717</v>
      </c>
      <c r="K111" s="114" t="s">
        <v>792</v>
      </c>
      <c r="L111" s="114" t="s">
        <v>3533</v>
      </c>
      <c r="M111" s="213"/>
      <c r="N111" s="219"/>
      <c r="O111" s="219"/>
      <c r="P111" s="219"/>
      <c r="Q111" s="219"/>
      <c r="R111" s="219"/>
      <c r="S111" s="219"/>
      <c r="T111" s="219"/>
      <c r="U111" s="219"/>
      <c r="V111" s="219"/>
      <c r="W111" s="219"/>
      <c r="X111" s="219"/>
      <c r="Y111" s="219"/>
    </row>
    <row r="112" spans="1:25" ht="86.4" x14ac:dyDescent="0.3">
      <c r="A112" s="177" t="s">
        <v>3155</v>
      </c>
      <c r="B112" s="218">
        <v>45750</v>
      </c>
      <c r="C112" s="114" t="s">
        <v>1550</v>
      </c>
      <c r="D112" s="114" t="s">
        <v>830</v>
      </c>
      <c r="E112" s="114" t="s">
        <v>1427</v>
      </c>
      <c r="F112" s="72" t="s">
        <v>1976</v>
      </c>
      <c r="G112" s="72" t="s">
        <v>793</v>
      </c>
      <c r="H112" s="86" t="s">
        <v>273</v>
      </c>
      <c r="I112" s="86" t="s">
        <v>267</v>
      </c>
      <c r="J112" s="114" t="s">
        <v>2717</v>
      </c>
      <c r="K112" s="114" t="s">
        <v>1962</v>
      </c>
      <c r="L112" s="114" t="s">
        <v>1964</v>
      </c>
      <c r="M112" s="213"/>
      <c r="N112" s="219"/>
      <c r="O112" s="219"/>
      <c r="P112" s="219"/>
      <c r="Q112" s="219"/>
      <c r="R112" s="219"/>
      <c r="S112" s="219"/>
      <c r="T112" s="219"/>
      <c r="U112" s="219"/>
      <c r="V112" s="219"/>
      <c r="W112" s="219"/>
      <c r="X112" s="219"/>
      <c r="Y112" s="219"/>
    </row>
    <row r="113" spans="1:25" ht="187.2" x14ac:dyDescent="0.3">
      <c r="A113" s="177" t="s">
        <v>3155</v>
      </c>
      <c r="B113" s="218">
        <v>45750</v>
      </c>
      <c r="C113" s="114" t="s">
        <v>1550</v>
      </c>
      <c r="D113" s="114" t="s">
        <v>872</v>
      </c>
      <c r="E113" s="114" t="s">
        <v>1433</v>
      </c>
      <c r="F113" s="72" t="s">
        <v>874</v>
      </c>
      <c r="G113" s="72" t="s">
        <v>876</v>
      </c>
      <c r="H113" s="86" t="s">
        <v>264</v>
      </c>
      <c r="I113" s="86" t="s">
        <v>267</v>
      </c>
      <c r="J113" s="114" t="s">
        <v>1983</v>
      </c>
      <c r="K113" s="114" t="s">
        <v>2778</v>
      </c>
      <c r="L113" s="114" t="s">
        <v>2901</v>
      </c>
      <c r="M113" s="213"/>
      <c r="N113" s="219"/>
      <c r="O113" s="219"/>
      <c r="P113" s="219"/>
      <c r="Q113" s="219"/>
      <c r="R113" s="219"/>
      <c r="S113" s="219"/>
      <c r="T113" s="219"/>
      <c r="U113" s="219"/>
      <c r="V113" s="219"/>
      <c r="W113" s="219"/>
      <c r="X113" s="219"/>
      <c r="Y113" s="219"/>
    </row>
    <row r="114" spans="1:25" ht="100.8" x14ac:dyDescent="0.3">
      <c r="A114" s="177" t="s">
        <v>3155</v>
      </c>
      <c r="B114" s="218">
        <v>45750</v>
      </c>
      <c r="C114" s="114" t="s">
        <v>244</v>
      </c>
      <c r="D114" s="114" t="s">
        <v>872</v>
      </c>
      <c r="E114" s="114" t="s">
        <v>1433</v>
      </c>
      <c r="F114" s="72" t="s">
        <v>874</v>
      </c>
      <c r="G114" s="72" t="s">
        <v>1981</v>
      </c>
      <c r="H114" s="86" t="s">
        <v>264</v>
      </c>
      <c r="I114" s="86" t="s">
        <v>267</v>
      </c>
      <c r="J114" s="114" t="s">
        <v>1982</v>
      </c>
      <c r="K114" s="114" t="s">
        <v>2779</v>
      </c>
      <c r="L114" s="114" t="s">
        <v>1969</v>
      </c>
      <c r="M114" s="213" t="s">
        <v>3023</v>
      </c>
      <c r="N114" s="219"/>
      <c r="O114" s="219"/>
      <c r="P114" s="219"/>
      <c r="Q114" s="219"/>
      <c r="R114" s="219"/>
      <c r="S114" s="219"/>
      <c r="T114" s="219"/>
      <c r="U114" s="219"/>
      <c r="V114" s="219"/>
      <c r="W114" s="219"/>
      <c r="X114" s="219"/>
      <c r="Y114" s="219"/>
    </row>
    <row r="115" spans="1:25" ht="115.2" x14ac:dyDescent="0.3">
      <c r="A115" s="177" t="s">
        <v>3155</v>
      </c>
      <c r="B115" s="218">
        <v>45750</v>
      </c>
      <c r="C115" s="114" t="s">
        <v>1550</v>
      </c>
      <c r="D115" s="114" t="s">
        <v>872</v>
      </c>
      <c r="E115" s="114" t="s">
        <v>1433</v>
      </c>
      <c r="F115" s="72" t="s">
        <v>874</v>
      </c>
      <c r="G115" s="72" t="s">
        <v>879</v>
      </c>
      <c r="H115" s="86" t="s">
        <v>264</v>
      </c>
      <c r="I115" s="86" t="s">
        <v>267</v>
      </c>
      <c r="J115" s="114" t="s">
        <v>2718</v>
      </c>
      <c r="K115" s="114" t="s">
        <v>1971</v>
      </c>
      <c r="L115" s="114" t="s">
        <v>2069</v>
      </c>
      <c r="M115" s="213"/>
      <c r="N115" s="219"/>
      <c r="O115" s="219"/>
      <c r="P115" s="219"/>
      <c r="Q115" s="219"/>
      <c r="R115" s="219"/>
      <c r="S115" s="219"/>
      <c r="T115" s="219"/>
      <c r="U115" s="219"/>
      <c r="V115" s="219"/>
      <c r="W115" s="219"/>
      <c r="X115" s="219"/>
      <c r="Y115" s="219"/>
    </row>
    <row r="116" spans="1:25" ht="172.8" x14ac:dyDescent="0.3">
      <c r="A116" s="177" t="s">
        <v>3155</v>
      </c>
      <c r="B116" s="218">
        <v>45750</v>
      </c>
      <c r="C116" s="114" t="s">
        <v>244</v>
      </c>
      <c r="D116" s="114" t="s">
        <v>266</v>
      </c>
      <c r="E116" s="114" t="s">
        <v>1423</v>
      </c>
      <c r="F116" s="72" t="s">
        <v>1076</v>
      </c>
      <c r="G116" s="72" t="s">
        <v>1078</v>
      </c>
      <c r="H116" s="86" t="s">
        <v>264</v>
      </c>
      <c r="I116" s="86" t="s">
        <v>267</v>
      </c>
      <c r="J116" s="114" t="s">
        <v>2719</v>
      </c>
      <c r="K116" s="114" t="s">
        <v>2780</v>
      </c>
      <c r="L116" s="114" t="s">
        <v>2902</v>
      </c>
      <c r="M116" s="213" t="s">
        <v>1709</v>
      </c>
      <c r="N116" s="219"/>
      <c r="O116" s="219"/>
      <c r="P116" s="219"/>
      <c r="Q116" s="219"/>
      <c r="R116" s="219"/>
      <c r="S116" s="219"/>
      <c r="T116" s="219"/>
      <c r="U116" s="219"/>
      <c r="V116" s="219"/>
      <c r="W116" s="219"/>
      <c r="X116" s="219"/>
      <c r="Y116" s="219"/>
    </row>
    <row r="117" spans="1:25" ht="115.2" x14ac:dyDescent="0.3">
      <c r="A117" s="177" t="s">
        <v>3155</v>
      </c>
      <c r="B117" s="218">
        <v>45750</v>
      </c>
      <c r="C117" s="114" t="s">
        <v>1550</v>
      </c>
      <c r="D117" s="114" t="s">
        <v>266</v>
      </c>
      <c r="E117" s="114" t="s">
        <v>1423</v>
      </c>
      <c r="F117" s="72" t="s">
        <v>1076</v>
      </c>
      <c r="G117" s="72" t="s">
        <v>1079</v>
      </c>
      <c r="H117" s="86" t="s">
        <v>264</v>
      </c>
      <c r="I117" s="86" t="s">
        <v>267</v>
      </c>
      <c r="J117" s="114" t="s">
        <v>2417</v>
      </c>
      <c r="K117" s="114" t="s">
        <v>2781</v>
      </c>
      <c r="L117" s="114" t="s">
        <v>1972</v>
      </c>
      <c r="M117" s="213"/>
      <c r="N117" s="219"/>
      <c r="O117" s="219"/>
      <c r="P117" s="219"/>
      <c r="Q117" s="219"/>
      <c r="R117" s="219"/>
      <c r="S117" s="219"/>
      <c r="T117" s="219"/>
      <c r="U117" s="219"/>
      <c r="V117" s="219"/>
      <c r="W117" s="219"/>
      <c r="X117" s="219"/>
      <c r="Y117" s="219"/>
    </row>
    <row r="118" spans="1:25" ht="86.4" x14ac:dyDescent="0.3">
      <c r="A118" s="177" t="s">
        <v>3155</v>
      </c>
      <c r="B118" s="218">
        <v>45750</v>
      </c>
      <c r="C118" s="114" t="s">
        <v>244</v>
      </c>
      <c r="D118" s="114" t="s">
        <v>266</v>
      </c>
      <c r="E118" s="114" t="s">
        <v>1423</v>
      </c>
      <c r="F118" s="72" t="s">
        <v>1121</v>
      </c>
      <c r="G118" s="72" t="s">
        <v>269</v>
      </c>
      <c r="H118" s="86" t="s">
        <v>264</v>
      </c>
      <c r="I118" s="86" t="s">
        <v>267</v>
      </c>
      <c r="J118" s="114" t="s">
        <v>2720</v>
      </c>
      <c r="K118" s="114" t="s">
        <v>2782</v>
      </c>
      <c r="L118" s="114" t="s">
        <v>1974</v>
      </c>
      <c r="M118" s="213" t="s">
        <v>1709</v>
      </c>
      <c r="N118" s="219"/>
      <c r="O118" s="219"/>
      <c r="P118" s="219"/>
      <c r="Q118" s="219"/>
      <c r="R118" s="219"/>
      <c r="S118" s="219"/>
      <c r="T118" s="219"/>
      <c r="U118" s="219"/>
      <c r="V118" s="219"/>
      <c r="W118" s="219"/>
      <c r="X118" s="219"/>
      <c r="Y118" s="219"/>
    </row>
    <row r="119" spans="1:25" ht="172.8" x14ac:dyDescent="0.3">
      <c r="A119" s="177" t="s">
        <v>3155</v>
      </c>
      <c r="B119" s="218">
        <v>45750</v>
      </c>
      <c r="C119" s="114" t="s">
        <v>1550</v>
      </c>
      <c r="D119" s="114" t="s">
        <v>266</v>
      </c>
      <c r="E119" s="114" t="s">
        <v>1423</v>
      </c>
      <c r="F119" s="72" t="s">
        <v>1119</v>
      </c>
      <c r="G119" s="72" t="s">
        <v>34</v>
      </c>
      <c r="H119" s="86"/>
      <c r="I119" s="86"/>
      <c r="J119" s="114" t="s">
        <v>1892</v>
      </c>
      <c r="K119" s="114" t="s">
        <v>2783</v>
      </c>
      <c r="L119" s="114" t="s">
        <v>2903</v>
      </c>
      <c r="M119" s="213" t="s">
        <v>1801</v>
      </c>
      <c r="N119" s="219"/>
      <c r="O119" s="219"/>
      <c r="P119" s="219"/>
      <c r="Q119" s="219"/>
      <c r="R119" s="219"/>
      <c r="S119" s="219"/>
      <c r="T119" s="219"/>
      <c r="U119" s="219"/>
      <c r="V119" s="219"/>
      <c r="W119" s="219"/>
      <c r="X119" s="219"/>
      <c r="Y119" s="219"/>
    </row>
    <row r="120" spans="1:25" ht="201.6" x14ac:dyDescent="0.3">
      <c r="A120" s="177" t="s">
        <v>3155</v>
      </c>
      <c r="B120" s="218">
        <v>45750</v>
      </c>
      <c r="C120" s="114" t="s">
        <v>1550</v>
      </c>
      <c r="D120" s="114" t="s">
        <v>266</v>
      </c>
      <c r="E120" s="114" t="s">
        <v>1423</v>
      </c>
      <c r="F120" s="72" t="s">
        <v>1119</v>
      </c>
      <c r="G120" s="72" t="s">
        <v>34</v>
      </c>
      <c r="H120" s="86"/>
      <c r="I120" s="86"/>
      <c r="J120" s="114" t="s">
        <v>1892</v>
      </c>
      <c r="K120" s="114" t="s">
        <v>2784</v>
      </c>
      <c r="L120" s="114" t="s">
        <v>2904</v>
      </c>
      <c r="M120" s="213" t="s">
        <v>1801</v>
      </c>
      <c r="N120" s="219"/>
      <c r="O120" s="219"/>
      <c r="P120" s="219"/>
      <c r="Q120" s="219"/>
      <c r="R120" s="219"/>
      <c r="S120" s="219"/>
      <c r="T120" s="219"/>
      <c r="U120" s="219"/>
      <c r="V120" s="219"/>
      <c r="W120" s="219"/>
      <c r="X120" s="219"/>
      <c r="Y120" s="219"/>
    </row>
    <row r="121" spans="1:25" ht="331.2" x14ac:dyDescent="0.3">
      <c r="A121" s="177" t="s">
        <v>3155</v>
      </c>
      <c r="B121" s="218">
        <v>45750</v>
      </c>
      <c r="C121" s="114" t="s">
        <v>1550</v>
      </c>
      <c r="D121" s="114" t="s">
        <v>266</v>
      </c>
      <c r="E121" s="114" t="s">
        <v>1423</v>
      </c>
      <c r="F121" s="72" t="s">
        <v>1102</v>
      </c>
      <c r="G121" s="72" t="s">
        <v>34</v>
      </c>
      <c r="H121" s="86"/>
      <c r="I121" s="86"/>
      <c r="J121" s="114" t="s">
        <v>1892</v>
      </c>
      <c r="K121" s="114" t="s">
        <v>2785</v>
      </c>
      <c r="L121" s="114" t="s">
        <v>2905</v>
      </c>
      <c r="M121" s="213" t="s">
        <v>1801</v>
      </c>
      <c r="N121" s="219"/>
      <c r="O121" s="219"/>
      <c r="P121" s="219"/>
      <c r="Q121" s="219"/>
      <c r="R121" s="219"/>
      <c r="S121" s="219"/>
      <c r="T121" s="219"/>
      <c r="U121" s="219"/>
      <c r="V121" s="219"/>
      <c r="W121" s="219"/>
      <c r="X121" s="219"/>
      <c r="Y121" s="219"/>
    </row>
    <row r="122" spans="1:25" ht="158.4" x14ac:dyDescent="0.3">
      <c r="A122" s="177" t="s">
        <v>3155</v>
      </c>
      <c r="B122" s="218">
        <v>45750</v>
      </c>
      <c r="C122" s="114" t="s">
        <v>1550</v>
      </c>
      <c r="D122" s="114" t="s">
        <v>266</v>
      </c>
      <c r="E122" s="114" t="s">
        <v>1423</v>
      </c>
      <c r="F122" s="72" t="s">
        <v>1099</v>
      </c>
      <c r="G122" s="72" t="s">
        <v>34</v>
      </c>
      <c r="H122" s="86"/>
      <c r="I122" s="86"/>
      <c r="J122" s="114" t="s">
        <v>1892</v>
      </c>
      <c r="K122" s="114" t="s">
        <v>2786</v>
      </c>
      <c r="L122" s="114" t="s">
        <v>2906</v>
      </c>
      <c r="M122" s="213" t="s">
        <v>1801</v>
      </c>
      <c r="N122" s="219"/>
      <c r="O122" s="219"/>
      <c r="P122" s="219"/>
      <c r="Q122" s="219"/>
      <c r="R122" s="219"/>
      <c r="S122" s="219"/>
      <c r="T122" s="219"/>
      <c r="U122" s="219"/>
      <c r="V122" s="219"/>
      <c r="W122" s="219"/>
      <c r="X122" s="219"/>
      <c r="Y122" s="219"/>
    </row>
    <row r="123" spans="1:25" ht="158.4" x14ac:dyDescent="0.3">
      <c r="A123" s="177" t="s">
        <v>3155</v>
      </c>
      <c r="B123" s="218">
        <v>45750</v>
      </c>
      <c r="C123" s="114" t="s">
        <v>1550</v>
      </c>
      <c r="D123" s="114" t="s">
        <v>266</v>
      </c>
      <c r="E123" s="114" t="s">
        <v>1423</v>
      </c>
      <c r="F123" s="72" t="s">
        <v>1089</v>
      </c>
      <c r="G123" s="72" t="s">
        <v>34</v>
      </c>
      <c r="H123" s="86"/>
      <c r="I123" s="86"/>
      <c r="J123" s="114" t="s">
        <v>1892</v>
      </c>
      <c r="K123" s="114" t="s">
        <v>2787</v>
      </c>
      <c r="L123" s="114" t="s">
        <v>2907</v>
      </c>
      <c r="M123" s="213" t="s">
        <v>1801</v>
      </c>
      <c r="N123" s="219"/>
      <c r="O123" s="219"/>
      <c r="P123" s="219"/>
      <c r="Q123" s="219"/>
      <c r="R123" s="219"/>
      <c r="S123" s="219"/>
      <c r="T123" s="219"/>
      <c r="U123" s="219"/>
      <c r="V123" s="219"/>
      <c r="W123" s="219"/>
      <c r="X123" s="219"/>
      <c r="Y123" s="219"/>
    </row>
    <row r="124" spans="1:25" ht="187.2" x14ac:dyDescent="0.3">
      <c r="A124" s="177" t="s">
        <v>3155</v>
      </c>
      <c r="B124" s="218">
        <v>45750</v>
      </c>
      <c r="C124" s="114" t="s">
        <v>1550</v>
      </c>
      <c r="D124" s="114" t="s">
        <v>266</v>
      </c>
      <c r="E124" s="114" t="s">
        <v>1423</v>
      </c>
      <c r="F124" s="72" t="s">
        <v>1081</v>
      </c>
      <c r="G124" s="72" t="s">
        <v>34</v>
      </c>
      <c r="H124" s="86"/>
      <c r="I124" s="86"/>
      <c r="J124" s="114" t="s">
        <v>1892</v>
      </c>
      <c r="K124" s="114" t="s">
        <v>2788</v>
      </c>
      <c r="L124" s="114" t="s">
        <v>2908</v>
      </c>
      <c r="M124" s="213" t="s">
        <v>1801</v>
      </c>
      <c r="N124" s="219"/>
      <c r="O124" s="219"/>
      <c r="P124" s="219"/>
      <c r="Q124" s="219"/>
      <c r="R124" s="219"/>
      <c r="S124" s="219"/>
      <c r="T124" s="219"/>
      <c r="U124" s="219"/>
      <c r="V124" s="219"/>
      <c r="W124" s="219"/>
      <c r="X124" s="219"/>
      <c r="Y124" s="219"/>
    </row>
    <row r="125" spans="1:25" ht="216" x14ac:dyDescent="0.3">
      <c r="A125" s="177" t="s">
        <v>3155</v>
      </c>
      <c r="B125" s="218">
        <v>45750</v>
      </c>
      <c r="C125" s="114" t="s">
        <v>1550</v>
      </c>
      <c r="D125" s="114" t="s">
        <v>266</v>
      </c>
      <c r="E125" s="114" t="s">
        <v>1423</v>
      </c>
      <c r="F125" s="72" t="s">
        <v>1076</v>
      </c>
      <c r="G125" s="72" t="s">
        <v>34</v>
      </c>
      <c r="H125" s="86"/>
      <c r="I125" s="86"/>
      <c r="J125" s="114" t="s">
        <v>1892</v>
      </c>
      <c r="K125" s="114" t="s">
        <v>2789</v>
      </c>
      <c r="L125" s="114" t="s">
        <v>2909</v>
      </c>
      <c r="M125" s="213" t="s">
        <v>1801</v>
      </c>
      <c r="N125" s="219"/>
      <c r="O125" s="219"/>
      <c r="P125" s="219"/>
      <c r="Q125" s="219"/>
      <c r="R125" s="219"/>
      <c r="S125" s="219"/>
      <c r="T125" s="219"/>
      <c r="U125" s="219"/>
      <c r="V125" s="219"/>
      <c r="W125" s="219"/>
      <c r="X125" s="219"/>
      <c r="Y125" s="219"/>
    </row>
    <row r="126" spans="1:25" ht="86.4" x14ac:dyDescent="0.3">
      <c r="A126" s="177" t="s">
        <v>3155</v>
      </c>
      <c r="B126" s="218">
        <v>45750</v>
      </c>
      <c r="C126" s="114" t="s">
        <v>1550</v>
      </c>
      <c r="D126" s="114" t="s">
        <v>266</v>
      </c>
      <c r="E126" s="114" t="s">
        <v>1423</v>
      </c>
      <c r="F126" s="72" t="s">
        <v>1102</v>
      </c>
      <c r="G126" s="72" t="s">
        <v>1083</v>
      </c>
      <c r="H126" s="86" t="s">
        <v>264</v>
      </c>
      <c r="I126" s="86" t="s">
        <v>267</v>
      </c>
      <c r="J126" s="114" t="s">
        <v>2169</v>
      </c>
      <c r="K126" s="114" t="s">
        <v>1085</v>
      </c>
      <c r="L126" s="114" t="s">
        <v>2167</v>
      </c>
      <c r="M126" s="213"/>
      <c r="N126" s="219"/>
      <c r="O126" s="219"/>
      <c r="P126" s="219"/>
      <c r="Q126" s="219"/>
      <c r="R126" s="219"/>
      <c r="S126" s="219"/>
      <c r="T126" s="219"/>
      <c r="U126" s="219"/>
      <c r="V126" s="219"/>
      <c r="W126" s="219"/>
      <c r="X126" s="219"/>
      <c r="Y126" s="219"/>
    </row>
    <row r="127" spans="1:25" ht="158.4" x14ac:dyDescent="0.3">
      <c r="A127" s="177" t="s">
        <v>3155</v>
      </c>
      <c r="B127" s="218">
        <v>45751</v>
      </c>
      <c r="C127" s="114" t="s">
        <v>1550</v>
      </c>
      <c r="D127" s="114" t="s">
        <v>872</v>
      </c>
      <c r="E127" s="114" t="s">
        <v>1436</v>
      </c>
      <c r="F127" s="72" t="s">
        <v>894</v>
      </c>
      <c r="G127" s="72" t="s">
        <v>34</v>
      </c>
      <c r="H127" s="86"/>
      <c r="I127" s="86"/>
      <c r="J127" s="114" t="s">
        <v>1892</v>
      </c>
      <c r="K127" s="114" t="s">
        <v>2790</v>
      </c>
      <c r="L127" s="114" t="s">
        <v>2910</v>
      </c>
      <c r="M127" s="213" t="s">
        <v>1801</v>
      </c>
      <c r="N127" s="219"/>
      <c r="O127" s="219"/>
      <c r="P127" s="219"/>
      <c r="Q127" s="219"/>
      <c r="R127" s="219"/>
      <c r="S127" s="219"/>
      <c r="T127" s="219"/>
      <c r="U127" s="219"/>
      <c r="V127" s="219"/>
      <c r="W127" s="219"/>
      <c r="X127" s="219"/>
      <c r="Y127" s="219"/>
    </row>
    <row r="128" spans="1:25" ht="216" x14ac:dyDescent="0.3">
      <c r="A128" s="177" t="s">
        <v>3155</v>
      </c>
      <c r="B128" s="218">
        <v>45751</v>
      </c>
      <c r="C128" s="114" t="s">
        <v>1550</v>
      </c>
      <c r="D128" s="114" t="s">
        <v>872</v>
      </c>
      <c r="E128" s="114" t="s">
        <v>1436</v>
      </c>
      <c r="F128" s="72" t="s">
        <v>887</v>
      </c>
      <c r="G128" s="72" t="s">
        <v>34</v>
      </c>
      <c r="H128" s="86"/>
      <c r="I128" s="86"/>
      <c r="J128" s="114" t="s">
        <v>1892</v>
      </c>
      <c r="K128" s="114" t="s">
        <v>2791</v>
      </c>
      <c r="L128" s="114" t="s">
        <v>2911</v>
      </c>
      <c r="M128" s="213" t="s">
        <v>1801</v>
      </c>
      <c r="N128" s="219"/>
      <c r="O128" s="219"/>
      <c r="P128" s="219"/>
      <c r="Q128" s="219"/>
      <c r="R128" s="219"/>
      <c r="S128" s="219"/>
      <c r="T128" s="219"/>
      <c r="U128" s="219"/>
      <c r="V128" s="219"/>
      <c r="W128" s="219"/>
      <c r="X128" s="219"/>
      <c r="Y128" s="219"/>
    </row>
    <row r="129" spans="1:25" ht="187.2" x14ac:dyDescent="0.3">
      <c r="A129" s="177" t="s">
        <v>3155</v>
      </c>
      <c r="B129" s="218">
        <v>45751</v>
      </c>
      <c r="C129" s="114" t="s">
        <v>244</v>
      </c>
      <c r="D129" s="114" t="s">
        <v>872</v>
      </c>
      <c r="E129" s="114" t="s">
        <v>1436</v>
      </c>
      <c r="F129" s="72" t="s">
        <v>894</v>
      </c>
      <c r="G129" s="72" t="s">
        <v>889</v>
      </c>
      <c r="H129" s="86" t="s">
        <v>264</v>
      </c>
      <c r="I129" s="86" t="s">
        <v>267</v>
      </c>
      <c r="J129" s="114" t="s">
        <v>2721</v>
      </c>
      <c r="K129" s="114" t="s">
        <v>2792</v>
      </c>
      <c r="L129" s="114" t="s">
        <v>3467</v>
      </c>
      <c r="M129" s="213" t="s">
        <v>1709</v>
      </c>
      <c r="N129" s="219"/>
      <c r="O129" s="219"/>
      <c r="P129" s="219"/>
      <c r="Q129" s="219"/>
      <c r="R129" s="219"/>
      <c r="S129" s="219"/>
      <c r="T129" s="219"/>
      <c r="U129" s="219"/>
      <c r="V129" s="219"/>
      <c r="W129" s="219"/>
      <c r="X129" s="219"/>
      <c r="Y129" s="219"/>
    </row>
    <row r="130" spans="1:25" ht="115.2" x14ac:dyDescent="0.3">
      <c r="A130" s="177" t="s">
        <v>3155</v>
      </c>
      <c r="B130" s="218">
        <v>45751</v>
      </c>
      <c r="C130" s="114" t="s">
        <v>244</v>
      </c>
      <c r="D130" s="114" t="s">
        <v>872</v>
      </c>
      <c r="E130" s="114" t="s">
        <v>1436</v>
      </c>
      <c r="F130" s="72" t="s">
        <v>894</v>
      </c>
      <c r="G130" s="72" t="s">
        <v>888</v>
      </c>
      <c r="H130" s="86" t="s">
        <v>264</v>
      </c>
      <c r="I130" s="86" t="s">
        <v>267</v>
      </c>
      <c r="J130" s="114" t="s">
        <v>2071</v>
      </c>
      <c r="K130" s="114" t="s">
        <v>2793</v>
      </c>
      <c r="L130" s="114" t="s">
        <v>2912</v>
      </c>
      <c r="M130" s="213" t="s">
        <v>1709</v>
      </c>
      <c r="N130" s="219"/>
      <c r="O130" s="219"/>
      <c r="P130" s="219"/>
      <c r="Q130" s="219"/>
      <c r="R130" s="219"/>
      <c r="S130" s="219"/>
      <c r="T130" s="219"/>
      <c r="U130" s="219"/>
      <c r="V130" s="219"/>
      <c r="W130" s="219"/>
      <c r="X130" s="219"/>
      <c r="Y130" s="219"/>
    </row>
    <row r="131" spans="1:25" ht="144" x14ac:dyDescent="0.3">
      <c r="A131" s="177" t="s">
        <v>3155</v>
      </c>
      <c r="B131" s="218">
        <v>45751</v>
      </c>
      <c r="C131" s="114" t="s">
        <v>1550</v>
      </c>
      <c r="D131" s="114" t="s">
        <v>260</v>
      </c>
      <c r="E131" s="114" t="s">
        <v>2687</v>
      </c>
      <c r="F131" s="72" t="s">
        <v>483</v>
      </c>
      <c r="G131" s="72" t="s">
        <v>486</v>
      </c>
      <c r="H131" s="86" t="s">
        <v>264</v>
      </c>
      <c r="I131" s="86" t="s">
        <v>267</v>
      </c>
      <c r="J131" s="114" t="s">
        <v>1999</v>
      </c>
      <c r="K131" s="114" t="s">
        <v>1985</v>
      </c>
      <c r="L131" s="114" t="s">
        <v>1986</v>
      </c>
      <c r="M131" s="213"/>
      <c r="N131" s="219"/>
      <c r="O131" s="219"/>
      <c r="P131" s="219"/>
      <c r="Q131" s="219"/>
      <c r="R131" s="219"/>
      <c r="S131" s="219"/>
      <c r="T131" s="219"/>
      <c r="U131" s="219"/>
      <c r="V131" s="219"/>
      <c r="W131" s="219"/>
      <c r="X131" s="219"/>
      <c r="Y131" s="219"/>
    </row>
    <row r="132" spans="1:25" ht="158.4" x14ac:dyDescent="0.3">
      <c r="A132" s="177" t="s">
        <v>3155</v>
      </c>
      <c r="B132" s="218">
        <v>45751</v>
      </c>
      <c r="C132" s="114" t="s">
        <v>1550</v>
      </c>
      <c r="D132" s="114" t="s">
        <v>260</v>
      </c>
      <c r="E132" s="114" t="s">
        <v>2687</v>
      </c>
      <c r="F132" s="72" t="s">
        <v>495</v>
      </c>
      <c r="G132" s="72" t="s">
        <v>498</v>
      </c>
      <c r="H132" s="86" t="s">
        <v>264</v>
      </c>
      <c r="I132" s="86" t="s">
        <v>267</v>
      </c>
      <c r="J132" s="114" t="s">
        <v>2003</v>
      </c>
      <c r="K132" s="114" t="s">
        <v>2000</v>
      </c>
      <c r="L132" s="114" t="s">
        <v>1992</v>
      </c>
      <c r="M132" s="213"/>
      <c r="N132" s="219"/>
      <c r="O132" s="219"/>
      <c r="P132" s="219"/>
      <c r="Q132" s="219"/>
      <c r="R132" s="219"/>
      <c r="S132" s="219"/>
      <c r="T132" s="219"/>
      <c r="U132" s="219"/>
      <c r="V132" s="219"/>
      <c r="W132" s="219"/>
      <c r="X132" s="219"/>
      <c r="Y132" s="219"/>
    </row>
    <row r="133" spans="1:25" ht="115.2" x14ac:dyDescent="0.3">
      <c r="A133" s="177" t="s">
        <v>3155</v>
      </c>
      <c r="B133" s="218">
        <v>45751</v>
      </c>
      <c r="C133" s="114" t="s">
        <v>244</v>
      </c>
      <c r="D133" s="114" t="s">
        <v>260</v>
      </c>
      <c r="E133" s="114" t="s">
        <v>2687</v>
      </c>
      <c r="F133" s="72" t="s">
        <v>499</v>
      </c>
      <c r="G133" s="72" t="s">
        <v>503</v>
      </c>
      <c r="H133" s="86" t="s">
        <v>264</v>
      </c>
      <c r="I133" s="86" t="s">
        <v>267</v>
      </c>
      <c r="J133" s="114" t="s">
        <v>2001</v>
      </c>
      <c r="K133" s="114" t="s">
        <v>2794</v>
      </c>
      <c r="L133" s="114" t="s">
        <v>2913</v>
      </c>
      <c r="M133" s="213" t="s">
        <v>1709</v>
      </c>
      <c r="N133" s="219"/>
      <c r="O133" s="219"/>
      <c r="P133" s="219"/>
      <c r="Q133" s="219"/>
      <c r="R133" s="219"/>
      <c r="S133" s="219"/>
      <c r="T133" s="219"/>
      <c r="U133" s="219"/>
      <c r="V133" s="219"/>
      <c r="W133" s="219"/>
      <c r="X133" s="219"/>
      <c r="Y133" s="219"/>
    </row>
    <row r="134" spans="1:25" ht="409.6" x14ac:dyDescent="0.3">
      <c r="A134" s="177" t="s">
        <v>3155</v>
      </c>
      <c r="B134" s="218">
        <v>45751</v>
      </c>
      <c r="C134" s="114" t="s">
        <v>244</v>
      </c>
      <c r="D134" s="114" t="s">
        <v>260</v>
      </c>
      <c r="E134" s="114" t="s">
        <v>2687</v>
      </c>
      <c r="F134" s="72" t="s">
        <v>499</v>
      </c>
      <c r="G134" s="72" t="s">
        <v>503</v>
      </c>
      <c r="H134" s="86" t="s">
        <v>264</v>
      </c>
      <c r="I134" s="86" t="s">
        <v>267</v>
      </c>
      <c r="J134" s="114" t="s">
        <v>2032</v>
      </c>
      <c r="K134" s="114" t="s">
        <v>2795</v>
      </c>
      <c r="L134" s="114" t="s">
        <v>3468</v>
      </c>
      <c r="M134" s="213" t="s">
        <v>1709</v>
      </c>
      <c r="N134" s="219"/>
      <c r="O134" s="219"/>
      <c r="P134" s="219"/>
      <c r="Q134" s="219"/>
      <c r="R134" s="219"/>
      <c r="S134" s="219"/>
      <c r="T134" s="219"/>
      <c r="U134" s="219"/>
      <c r="V134" s="219"/>
      <c r="W134" s="219"/>
      <c r="X134" s="219"/>
      <c r="Y134" s="219"/>
    </row>
    <row r="135" spans="1:25" ht="43.2" x14ac:dyDescent="0.3">
      <c r="A135" s="177" t="s">
        <v>3155</v>
      </c>
      <c r="B135" s="218">
        <v>45754</v>
      </c>
      <c r="C135" s="114" t="s">
        <v>244</v>
      </c>
      <c r="D135" s="114" t="s">
        <v>657</v>
      </c>
      <c r="E135" s="114" t="s">
        <v>662</v>
      </c>
      <c r="F135" s="72" t="s">
        <v>824</v>
      </c>
      <c r="G135" s="72" t="s">
        <v>825</v>
      </c>
      <c r="H135" s="86" t="s">
        <v>273</v>
      </c>
      <c r="I135" s="86" t="s">
        <v>267</v>
      </c>
      <c r="J135" s="114" t="s">
        <v>2004</v>
      </c>
      <c r="K135" s="114" t="s">
        <v>34</v>
      </c>
      <c r="L135" s="114" t="s">
        <v>34</v>
      </c>
      <c r="M135" s="213" t="s">
        <v>1709</v>
      </c>
      <c r="N135" s="219"/>
      <c r="O135" s="219"/>
      <c r="P135" s="219"/>
      <c r="Q135" s="219"/>
      <c r="R135" s="219"/>
      <c r="S135" s="219"/>
      <c r="T135" s="219"/>
      <c r="U135" s="219"/>
      <c r="V135" s="219"/>
      <c r="W135" s="219"/>
      <c r="X135" s="219"/>
      <c r="Y135" s="219"/>
    </row>
    <row r="136" spans="1:25" ht="43.2" x14ac:dyDescent="0.3">
      <c r="A136" s="177" t="s">
        <v>3155</v>
      </c>
      <c r="B136" s="218">
        <v>45754</v>
      </c>
      <c r="C136" s="114" t="s">
        <v>1550</v>
      </c>
      <c r="D136" s="114" t="s">
        <v>657</v>
      </c>
      <c r="E136" s="114" t="s">
        <v>662</v>
      </c>
      <c r="F136" s="72" t="s">
        <v>1620</v>
      </c>
      <c r="G136" s="72" t="s">
        <v>2690</v>
      </c>
      <c r="H136" s="86" t="s">
        <v>273</v>
      </c>
      <c r="I136" s="86" t="s">
        <v>267</v>
      </c>
      <c r="J136" s="114" t="s">
        <v>2005</v>
      </c>
      <c r="K136" s="114" t="s">
        <v>34</v>
      </c>
      <c r="L136" s="114" t="s">
        <v>34</v>
      </c>
      <c r="M136" s="213"/>
      <c r="N136" s="219"/>
      <c r="O136" s="219"/>
      <c r="P136" s="219"/>
      <c r="Q136" s="219"/>
      <c r="R136" s="219"/>
      <c r="S136" s="219"/>
      <c r="T136" s="219"/>
      <c r="U136" s="219"/>
      <c r="V136" s="219"/>
      <c r="W136" s="219"/>
      <c r="X136" s="219"/>
      <c r="Y136" s="219"/>
    </row>
    <row r="137" spans="1:25" ht="115.2" x14ac:dyDescent="0.3">
      <c r="A137" s="177" t="s">
        <v>3155</v>
      </c>
      <c r="B137" s="218">
        <v>45754</v>
      </c>
      <c r="C137" s="114" t="s">
        <v>1550</v>
      </c>
      <c r="D137" s="114" t="s">
        <v>657</v>
      </c>
      <c r="E137" s="114" t="s">
        <v>662</v>
      </c>
      <c r="F137" s="72" t="s">
        <v>1620</v>
      </c>
      <c r="G137" s="72" t="s">
        <v>750</v>
      </c>
      <c r="H137" s="86" t="s">
        <v>273</v>
      </c>
      <c r="I137" s="86" t="s">
        <v>267</v>
      </c>
      <c r="J137" s="114" t="s">
        <v>2007</v>
      </c>
      <c r="K137" s="114" t="s">
        <v>2796</v>
      </c>
      <c r="L137" s="114" t="s">
        <v>2006</v>
      </c>
      <c r="M137" s="213"/>
      <c r="N137" s="219"/>
      <c r="O137" s="219"/>
      <c r="P137" s="219"/>
      <c r="Q137" s="219"/>
      <c r="R137" s="219"/>
      <c r="S137" s="219"/>
      <c r="T137" s="219"/>
      <c r="U137" s="219"/>
      <c r="V137" s="219"/>
      <c r="W137" s="219"/>
      <c r="X137" s="219"/>
      <c r="Y137" s="219"/>
    </row>
    <row r="138" spans="1:25" ht="172.8" x14ac:dyDescent="0.3">
      <c r="A138" s="177" t="s">
        <v>3155</v>
      </c>
      <c r="B138" s="218">
        <v>45755</v>
      </c>
      <c r="C138" s="114" t="s">
        <v>1550</v>
      </c>
      <c r="D138" s="114" t="s">
        <v>262</v>
      </c>
      <c r="E138" s="114" t="s">
        <v>544</v>
      </c>
      <c r="F138" s="72" t="s">
        <v>583</v>
      </c>
      <c r="G138" s="72" t="s">
        <v>586</v>
      </c>
      <c r="H138" s="86" t="s">
        <v>264</v>
      </c>
      <c r="I138" s="86" t="s">
        <v>267</v>
      </c>
      <c r="J138" s="114" t="s">
        <v>2009</v>
      </c>
      <c r="K138" s="114" t="s">
        <v>2797</v>
      </c>
      <c r="L138" s="114" t="s">
        <v>2914</v>
      </c>
      <c r="M138" s="213"/>
      <c r="N138" s="219"/>
      <c r="O138" s="219"/>
      <c r="P138" s="219"/>
      <c r="Q138" s="219"/>
      <c r="R138" s="219"/>
      <c r="S138" s="219"/>
      <c r="T138" s="219"/>
      <c r="U138" s="219"/>
      <c r="V138" s="219"/>
      <c r="W138" s="219"/>
      <c r="X138" s="219"/>
      <c r="Y138" s="219"/>
    </row>
    <row r="139" spans="1:25" ht="86.4" x14ac:dyDescent="0.3">
      <c r="A139" s="177" t="s">
        <v>3155</v>
      </c>
      <c r="B139" s="218">
        <v>45755</v>
      </c>
      <c r="C139" s="114" t="s">
        <v>244</v>
      </c>
      <c r="D139" s="114" t="s">
        <v>262</v>
      </c>
      <c r="E139" s="114" t="s">
        <v>544</v>
      </c>
      <c r="F139" s="72" t="s">
        <v>583</v>
      </c>
      <c r="G139" s="72" t="s">
        <v>588</v>
      </c>
      <c r="H139" s="86" t="s">
        <v>264</v>
      </c>
      <c r="I139" s="86" t="s">
        <v>267</v>
      </c>
      <c r="J139" s="114" t="s">
        <v>2033</v>
      </c>
      <c r="K139" s="114" t="s">
        <v>2798</v>
      </c>
      <c r="L139" s="114" t="s">
        <v>2012</v>
      </c>
      <c r="M139" s="213" t="s">
        <v>1709</v>
      </c>
      <c r="N139" s="219"/>
      <c r="O139" s="219"/>
      <c r="P139" s="219"/>
      <c r="Q139" s="219"/>
      <c r="R139" s="219"/>
      <c r="S139" s="219"/>
      <c r="T139" s="219"/>
      <c r="U139" s="219"/>
      <c r="V139" s="219"/>
      <c r="W139" s="219"/>
      <c r="X139" s="219"/>
      <c r="Y139" s="219"/>
    </row>
    <row r="140" spans="1:25" ht="172.8" x14ac:dyDescent="0.3">
      <c r="A140" s="177" t="s">
        <v>3155</v>
      </c>
      <c r="B140" s="218">
        <v>45755</v>
      </c>
      <c r="C140" s="114" t="s">
        <v>1550</v>
      </c>
      <c r="D140" s="114" t="s">
        <v>262</v>
      </c>
      <c r="E140" s="114" t="s">
        <v>544</v>
      </c>
      <c r="F140" s="72" t="s">
        <v>583</v>
      </c>
      <c r="G140" s="72" t="s">
        <v>590</v>
      </c>
      <c r="H140" s="86" t="s">
        <v>264</v>
      </c>
      <c r="I140" s="86" t="s">
        <v>267</v>
      </c>
      <c r="J140" s="114" t="s">
        <v>2009</v>
      </c>
      <c r="K140" s="114" t="s">
        <v>592</v>
      </c>
      <c r="L140" s="114" t="s">
        <v>2013</v>
      </c>
      <c r="M140" s="213"/>
      <c r="N140" s="219"/>
      <c r="O140" s="219"/>
      <c r="P140" s="219"/>
      <c r="Q140" s="219"/>
      <c r="R140" s="219"/>
      <c r="S140" s="219"/>
      <c r="T140" s="219"/>
      <c r="U140" s="219"/>
      <c r="V140" s="219"/>
      <c r="W140" s="219"/>
      <c r="X140" s="219"/>
      <c r="Y140" s="219"/>
    </row>
    <row r="141" spans="1:25" ht="100.8" x14ac:dyDescent="0.3">
      <c r="A141" s="177" t="s">
        <v>3155</v>
      </c>
      <c r="B141" s="218">
        <v>45755</v>
      </c>
      <c r="C141" s="114" t="s">
        <v>1550</v>
      </c>
      <c r="D141" s="114" t="s">
        <v>262</v>
      </c>
      <c r="E141" s="114" t="s">
        <v>535</v>
      </c>
      <c r="F141" s="72" t="s">
        <v>536</v>
      </c>
      <c r="G141" s="72" t="s">
        <v>541</v>
      </c>
      <c r="H141" s="86" t="s">
        <v>264</v>
      </c>
      <c r="I141" s="86" t="s">
        <v>267</v>
      </c>
      <c r="J141" s="114" t="s">
        <v>2009</v>
      </c>
      <c r="K141" s="114" t="s">
        <v>543</v>
      </c>
      <c r="L141" s="114" t="s">
        <v>2016</v>
      </c>
      <c r="M141" s="213"/>
      <c r="N141" s="219"/>
      <c r="O141" s="219"/>
      <c r="P141" s="219"/>
      <c r="Q141" s="219"/>
      <c r="R141" s="219"/>
      <c r="S141" s="219"/>
      <c r="T141" s="219"/>
      <c r="U141" s="219"/>
      <c r="V141" s="219"/>
      <c r="W141" s="219"/>
      <c r="X141" s="219"/>
      <c r="Y141" s="219"/>
    </row>
    <row r="142" spans="1:25" ht="115.2" x14ac:dyDescent="0.3">
      <c r="A142" s="177" t="s">
        <v>3155</v>
      </c>
      <c r="B142" s="218">
        <v>45755</v>
      </c>
      <c r="C142" s="114" t="s">
        <v>1550</v>
      </c>
      <c r="D142" s="114" t="s">
        <v>262</v>
      </c>
      <c r="E142" s="114" t="s">
        <v>544</v>
      </c>
      <c r="F142" s="72" t="s">
        <v>545</v>
      </c>
      <c r="G142" s="72" t="s">
        <v>637</v>
      </c>
      <c r="H142" s="86" t="s">
        <v>273</v>
      </c>
      <c r="I142" s="86" t="s">
        <v>265</v>
      </c>
      <c r="J142" s="114" t="s">
        <v>2021</v>
      </c>
      <c r="K142" s="114" t="s">
        <v>639</v>
      </c>
      <c r="L142" s="114" t="s">
        <v>2018</v>
      </c>
      <c r="M142" s="213"/>
      <c r="N142" s="219"/>
      <c r="O142" s="219"/>
      <c r="P142" s="219"/>
      <c r="Q142" s="219"/>
      <c r="R142" s="219"/>
      <c r="S142" s="219"/>
      <c r="T142" s="219"/>
      <c r="U142" s="219"/>
      <c r="V142" s="219"/>
      <c r="W142" s="219"/>
      <c r="X142" s="219"/>
      <c r="Y142" s="219"/>
    </row>
    <row r="143" spans="1:25" ht="43.2" x14ac:dyDescent="0.3">
      <c r="A143" s="177" t="s">
        <v>3155</v>
      </c>
      <c r="B143" s="218">
        <v>45755</v>
      </c>
      <c r="C143" s="114" t="s">
        <v>1549</v>
      </c>
      <c r="D143" s="114" t="s">
        <v>262</v>
      </c>
      <c r="E143" s="114" t="s">
        <v>544</v>
      </c>
      <c r="F143" s="72" t="s">
        <v>545</v>
      </c>
      <c r="G143" s="72" t="s">
        <v>2019</v>
      </c>
      <c r="H143" s="86" t="s">
        <v>264</v>
      </c>
      <c r="I143" s="86" t="s">
        <v>265</v>
      </c>
      <c r="J143" s="114" t="s">
        <v>2023</v>
      </c>
      <c r="K143" s="114" t="s">
        <v>34</v>
      </c>
      <c r="L143" s="114" t="s">
        <v>2024</v>
      </c>
      <c r="M143" s="213" t="s">
        <v>1710</v>
      </c>
      <c r="N143" s="219"/>
      <c r="O143" s="219"/>
      <c r="P143" s="219"/>
      <c r="Q143" s="219"/>
      <c r="R143" s="219"/>
      <c r="S143" s="219"/>
      <c r="T143" s="219"/>
      <c r="U143" s="219"/>
      <c r="V143" s="219"/>
      <c r="W143" s="219"/>
      <c r="X143" s="219"/>
      <c r="Y143" s="219"/>
    </row>
    <row r="144" spans="1:25" ht="244.8" x14ac:dyDescent="0.3">
      <c r="A144" s="177" t="s">
        <v>3155</v>
      </c>
      <c r="B144" s="218">
        <v>45755</v>
      </c>
      <c r="C144" s="114" t="s">
        <v>244</v>
      </c>
      <c r="D144" s="114" t="s">
        <v>262</v>
      </c>
      <c r="E144" s="114" t="s">
        <v>634</v>
      </c>
      <c r="F144" s="72" t="s">
        <v>559</v>
      </c>
      <c r="G144" s="72" t="s">
        <v>644</v>
      </c>
      <c r="H144" s="86" t="s">
        <v>273</v>
      </c>
      <c r="I144" s="86" t="s">
        <v>265</v>
      </c>
      <c r="J144" s="114" t="s">
        <v>2022</v>
      </c>
      <c r="K144" s="114" t="s">
        <v>2799</v>
      </c>
      <c r="L144" s="114" t="s">
        <v>2020</v>
      </c>
      <c r="M144" s="213" t="s">
        <v>1709</v>
      </c>
      <c r="N144" s="219"/>
      <c r="O144" s="219"/>
      <c r="P144" s="219"/>
      <c r="Q144" s="219"/>
      <c r="R144" s="219"/>
      <c r="S144" s="219"/>
      <c r="T144" s="219"/>
      <c r="U144" s="219"/>
      <c r="V144" s="219"/>
      <c r="W144" s="219"/>
      <c r="X144" s="219"/>
      <c r="Y144" s="219"/>
    </row>
    <row r="145" spans="1:25" ht="172.8" x14ac:dyDescent="0.3">
      <c r="A145" s="177" t="s">
        <v>3155</v>
      </c>
      <c r="B145" s="218">
        <v>45757</v>
      </c>
      <c r="C145" s="114" t="s">
        <v>1550</v>
      </c>
      <c r="D145" s="114" t="s">
        <v>260</v>
      </c>
      <c r="E145" s="114" t="s">
        <v>2687</v>
      </c>
      <c r="F145" s="72" t="s">
        <v>490</v>
      </c>
      <c r="G145" s="72" t="s">
        <v>34</v>
      </c>
      <c r="H145" s="86"/>
      <c r="I145" s="86"/>
      <c r="J145" s="114" t="s">
        <v>1892</v>
      </c>
      <c r="K145" s="114" t="s">
        <v>2800</v>
      </c>
      <c r="L145" s="114" t="s">
        <v>2915</v>
      </c>
      <c r="M145" s="213" t="s">
        <v>1801</v>
      </c>
      <c r="N145" s="219"/>
      <c r="O145" s="219"/>
      <c r="P145" s="219"/>
      <c r="Q145" s="219"/>
      <c r="R145" s="219"/>
      <c r="S145" s="219"/>
      <c r="T145" s="219"/>
      <c r="U145" s="219"/>
      <c r="V145" s="219"/>
      <c r="W145" s="219"/>
      <c r="X145" s="219"/>
      <c r="Y145" s="219"/>
    </row>
    <row r="146" spans="1:25" ht="201.6" x14ac:dyDescent="0.3">
      <c r="A146" s="177" t="s">
        <v>3155</v>
      </c>
      <c r="B146" s="218">
        <v>45757</v>
      </c>
      <c r="C146" s="114" t="s">
        <v>1550</v>
      </c>
      <c r="D146" s="114" t="s">
        <v>260</v>
      </c>
      <c r="E146" s="114" t="s">
        <v>2687</v>
      </c>
      <c r="F146" s="72" t="s">
        <v>515</v>
      </c>
      <c r="G146" s="72" t="s">
        <v>34</v>
      </c>
      <c r="H146" s="86"/>
      <c r="I146" s="86"/>
      <c r="J146" s="114" t="s">
        <v>1892</v>
      </c>
      <c r="K146" s="114" t="s">
        <v>2801</v>
      </c>
      <c r="L146" s="114" t="s">
        <v>2194</v>
      </c>
      <c r="M146" s="213" t="s">
        <v>1801</v>
      </c>
      <c r="N146" s="219"/>
      <c r="O146" s="219"/>
      <c r="P146" s="219"/>
      <c r="Q146" s="219"/>
      <c r="R146" s="219"/>
      <c r="S146" s="219"/>
      <c r="T146" s="219"/>
      <c r="U146" s="219"/>
      <c r="V146" s="219"/>
      <c r="W146" s="219"/>
      <c r="X146" s="219"/>
      <c r="Y146" s="219"/>
    </row>
    <row r="147" spans="1:25" ht="230.4" x14ac:dyDescent="0.3">
      <c r="A147" s="177" t="s">
        <v>3155</v>
      </c>
      <c r="B147" s="218">
        <v>45757</v>
      </c>
      <c r="C147" s="114" t="s">
        <v>1550</v>
      </c>
      <c r="D147" s="114" t="s">
        <v>260</v>
      </c>
      <c r="E147" s="114" t="s">
        <v>2687</v>
      </c>
      <c r="F147" s="72" t="s">
        <v>1144</v>
      </c>
      <c r="G147" s="72" t="s">
        <v>34</v>
      </c>
      <c r="H147" s="86"/>
      <c r="I147" s="86"/>
      <c r="J147" s="114" t="s">
        <v>1892</v>
      </c>
      <c r="K147" s="114" t="s">
        <v>2802</v>
      </c>
      <c r="L147" s="114" t="s">
        <v>2916</v>
      </c>
      <c r="M147" s="213" t="s">
        <v>1801</v>
      </c>
      <c r="N147" s="219"/>
      <c r="O147" s="219"/>
      <c r="P147" s="219"/>
      <c r="Q147" s="219"/>
      <c r="R147" s="219"/>
      <c r="S147" s="219"/>
      <c r="T147" s="219"/>
      <c r="U147" s="219"/>
      <c r="V147" s="219"/>
      <c r="W147" s="219"/>
      <c r="X147" s="219"/>
      <c r="Y147" s="219"/>
    </row>
    <row r="148" spans="1:25" ht="86.4" x14ac:dyDescent="0.3">
      <c r="A148" s="177" t="s">
        <v>3155</v>
      </c>
      <c r="B148" s="218">
        <v>45757</v>
      </c>
      <c r="C148" s="114" t="s">
        <v>1550</v>
      </c>
      <c r="D148" s="114" t="s">
        <v>260</v>
      </c>
      <c r="E148" s="114" t="s">
        <v>2687</v>
      </c>
      <c r="F148" s="72" t="s">
        <v>504</v>
      </c>
      <c r="G148" s="72" t="s">
        <v>509</v>
      </c>
      <c r="H148" s="86" t="s">
        <v>264</v>
      </c>
      <c r="I148" s="86" t="s">
        <v>265</v>
      </c>
      <c r="J148" s="114" t="s">
        <v>2031</v>
      </c>
      <c r="K148" s="114" t="s">
        <v>2025</v>
      </c>
      <c r="L148" s="114" t="s">
        <v>2917</v>
      </c>
      <c r="M148" s="213"/>
      <c r="N148" s="219"/>
      <c r="O148" s="219"/>
      <c r="P148" s="219"/>
      <c r="Q148" s="219"/>
      <c r="R148" s="219"/>
      <c r="S148" s="219"/>
      <c r="T148" s="219"/>
      <c r="U148" s="219"/>
      <c r="V148" s="219"/>
      <c r="W148" s="219"/>
      <c r="X148" s="219"/>
      <c r="Y148" s="219"/>
    </row>
    <row r="149" spans="1:25" ht="100.8" x14ac:dyDescent="0.3">
      <c r="A149" s="177" t="s">
        <v>3155</v>
      </c>
      <c r="B149" s="218">
        <v>45757</v>
      </c>
      <c r="C149" s="114" t="s">
        <v>1550</v>
      </c>
      <c r="D149" s="114" t="s">
        <v>260</v>
      </c>
      <c r="E149" s="114" t="s">
        <v>2687</v>
      </c>
      <c r="F149" s="72" t="s">
        <v>511</v>
      </c>
      <c r="G149" s="72" t="s">
        <v>513</v>
      </c>
      <c r="H149" s="86" t="s">
        <v>273</v>
      </c>
      <c r="I149" s="86" t="s">
        <v>267</v>
      </c>
      <c r="J149" s="114" t="s">
        <v>2034</v>
      </c>
      <c r="K149" s="114" t="s">
        <v>2803</v>
      </c>
      <c r="L149" s="114" t="s">
        <v>2918</v>
      </c>
      <c r="M149" s="213"/>
      <c r="N149" s="219"/>
      <c r="O149" s="219"/>
      <c r="P149" s="219"/>
      <c r="Q149" s="219"/>
      <c r="R149" s="219"/>
      <c r="S149" s="219"/>
      <c r="T149" s="219"/>
      <c r="U149" s="219"/>
      <c r="V149" s="219"/>
      <c r="W149" s="219"/>
      <c r="X149" s="219"/>
      <c r="Y149" s="219"/>
    </row>
    <row r="150" spans="1:25" ht="129.6" x14ac:dyDescent="0.3">
      <c r="A150" s="177" t="s">
        <v>3155</v>
      </c>
      <c r="B150" s="218">
        <v>45757</v>
      </c>
      <c r="C150" s="114" t="s">
        <v>1550</v>
      </c>
      <c r="D150" s="114" t="s">
        <v>260</v>
      </c>
      <c r="E150" s="114" t="s">
        <v>2687</v>
      </c>
      <c r="F150" s="72" t="s">
        <v>1144</v>
      </c>
      <c r="G150" s="72" t="s">
        <v>1150</v>
      </c>
      <c r="H150" s="86" t="s">
        <v>273</v>
      </c>
      <c r="I150" s="86" t="s">
        <v>267</v>
      </c>
      <c r="J150" s="114" t="s">
        <v>2985</v>
      </c>
      <c r="K150" s="114" t="s">
        <v>1601</v>
      </c>
      <c r="L150" s="114" t="s">
        <v>2028</v>
      </c>
      <c r="M150" s="213"/>
      <c r="N150" s="219"/>
      <c r="O150" s="219"/>
      <c r="P150" s="219"/>
      <c r="Q150" s="219"/>
      <c r="R150" s="219"/>
      <c r="S150" s="219"/>
      <c r="T150" s="219"/>
      <c r="U150" s="219"/>
      <c r="V150" s="219"/>
      <c r="W150" s="219"/>
      <c r="X150" s="219"/>
      <c r="Y150" s="219"/>
    </row>
    <row r="151" spans="1:25" ht="158.4" x14ac:dyDescent="0.3">
      <c r="A151" s="177" t="s">
        <v>3155</v>
      </c>
      <c r="B151" s="218">
        <v>45757</v>
      </c>
      <c r="C151" s="114" t="s">
        <v>1550</v>
      </c>
      <c r="D151" s="114" t="s">
        <v>895</v>
      </c>
      <c r="E151" s="114" t="s">
        <v>1885</v>
      </c>
      <c r="F151" s="72" t="s">
        <v>1452</v>
      </c>
      <c r="G151" s="72" t="s">
        <v>34</v>
      </c>
      <c r="H151" s="86"/>
      <c r="I151" s="86"/>
      <c r="J151" s="114" t="s">
        <v>1892</v>
      </c>
      <c r="K151" s="114" t="s">
        <v>2804</v>
      </c>
      <c r="L151" s="114" t="s">
        <v>3469</v>
      </c>
      <c r="M151" s="213" t="s">
        <v>1801</v>
      </c>
      <c r="N151" s="219"/>
      <c r="O151" s="219"/>
      <c r="P151" s="219"/>
      <c r="Q151" s="219"/>
      <c r="R151" s="219"/>
      <c r="S151" s="219"/>
      <c r="T151" s="219"/>
      <c r="U151" s="219"/>
      <c r="V151" s="219"/>
      <c r="W151" s="219"/>
      <c r="X151" s="219"/>
      <c r="Y151" s="219"/>
    </row>
    <row r="152" spans="1:25" ht="115.2" x14ac:dyDescent="0.3">
      <c r="A152" s="177" t="s">
        <v>3155</v>
      </c>
      <c r="B152" s="218">
        <v>45757</v>
      </c>
      <c r="C152" s="114" t="s">
        <v>1550</v>
      </c>
      <c r="D152" s="114" t="s">
        <v>895</v>
      </c>
      <c r="E152" s="114" t="s">
        <v>1885</v>
      </c>
      <c r="F152" s="72" t="s">
        <v>1452</v>
      </c>
      <c r="G152" s="72" t="s">
        <v>1453</v>
      </c>
      <c r="H152" s="86" t="s">
        <v>347</v>
      </c>
      <c r="I152" s="86" t="s">
        <v>267</v>
      </c>
      <c r="J152" s="114" t="s">
        <v>2986</v>
      </c>
      <c r="K152" s="114" t="s">
        <v>3470</v>
      </c>
      <c r="L152" s="114" t="s">
        <v>3471</v>
      </c>
      <c r="M152" s="213"/>
      <c r="N152" s="219"/>
      <c r="O152" s="219"/>
      <c r="P152" s="219"/>
      <c r="Q152" s="219"/>
      <c r="R152" s="219"/>
      <c r="S152" s="219"/>
      <c r="T152" s="219"/>
      <c r="U152" s="219"/>
      <c r="V152" s="219"/>
      <c r="W152" s="219"/>
      <c r="X152" s="219"/>
      <c r="Y152" s="219"/>
    </row>
    <row r="153" spans="1:25" ht="302.39999999999998" x14ac:dyDescent="0.3">
      <c r="A153" s="177" t="s">
        <v>3155</v>
      </c>
      <c r="B153" s="218">
        <v>45757</v>
      </c>
      <c r="C153" s="114" t="s">
        <v>1550</v>
      </c>
      <c r="D153" s="114" t="s">
        <v>895</v>
      </c>
      <c r="E153" s="114" t="s">
        <v>2039</v>
      </c>
      <c r="F153" s="72" t="s">
        <v>903</v>
      </c>
      <c r="G153" s="72" t="s">
        <v>34</v>
      </c>
      <c r="H153" s="86"/>
      <c r="I153" s="86"/>
      <c r="J153" s="114" t="s">
        <v>1892</v>
      </c>
      <c r="K153" s="114" t="s">
        <v>2805</v>
      </c>
      <c r="L153" s="114" t="s">
        <v>2919</v>
      </c>
      <c r="M153" s="213" t="s">
        <v>1801</v>
      </c>
      <c r="N153" s="219"/>
      <c r="O153" s="219"/>
      <c r="P153" s="219"/>
      <c r="Q153" s="219"/>
      <c r="R153" s="219"/>
      <c r="S153" s="219"/>
      <c r="T153" s="219"/>
      <c r="U153" s="219"/>
      <c r="V153" s="219"/>
      <c r="W153" s="219"/>
      <c r="X153" s="219"/>
      <c r="Y153" s="219"/>
    </row>
    <row r="154" spans="1:25" ht="201.6" x14ac:dyDescent="0.3">
      <c r="A154" s="177" t="s">
        <v>3155</v>
      </c>
      <c r="B154" s="218">
        <v>45757</v>
      </c>
      <c r="C154" s="114" t="s">
        <v>1550</v>
      </c>
      <c r="D154" s="114" t="s">
        <v>895</v>
      </c>
      <c r="E154" s="114" t="s">
        <v>2039</v>
      </c>
      <c r="F154" s="72" t="s">
        <v>922</v>
      </c>
      <c r="G154" s="72" t="s">
        <v>34</v>
      </c>
      <c r="H154" s="86"/>
      <c r="I154" s="86"/>
      <c r="J154" s="114" t="s">
        <v>1892</v>
      </c>
      <c r="K154" s="114" t="s">
        <v>2806</v>
      </c>
      <c r="L154" s="114" t="s">
        <v>2920</v>
      </c>
      <c r="M154" s="213" t="s">
        <v>1801</v>
      </c>
      <c r="N154" s="219"/>
      <c r="O154" s="219"/>
      <c r="P154" s="219"/>
      <c r="Q154" s="219"/>
      <c r="R154" s="219"/>
      <c r="S154" s="219"/>
      <c r="T154" s="219"/>
      <c r="U154" s="219"/>
      <c r="V154" s="219"/>
      <c r="W154" s="219"/>
      <c r="X154" s="219"/>
      <c r="Y154" s="219"/>
    </row>
    <row r="155" spans="1:25" ht="172.8" x14ac:dyDescent="0.3">
      <c r="A155" s="177" t="s">
        <v>3155</v>
      </c>
      <c r="B155" s="218">
        <v>45757</v>
      </c>
      <c r="C155" s="114" t="s">
        <v>1550</v>
      </c>
      <c r="D155" s="114" t="s">
        <v>895</v>
      </c>
      <c r="E155" s="114" t="s">
        <v>2039</v>
      </c>
      <c r="F155" s="72" t="s">
        <v>924</v>
      </c>
      <c r="G155" s="72" t="s">
        <v>34</v>
      </c>
      <c r="H155" s="86"/>
      <c r="I155" s="86"/>
      <c r="J155" s="114" t="s">
        <v>1892</v>
      </c>
      <c r="K155" s="114" t="s">
        <v>2807</v>
      </c>
      <c r="L155" s="114" t="s">
        <v>2921</v>
      </c>
      <c r="M155" s="213" t="s">
        <v>1801</v>
      </c>
      <c r="N155" s="219"/>
      <c r="O155" s="219"/>
      <c r="P155" s="219"/>
      <c r="Q155" s="219"/>
      <c r="R155" s="219"/>
      <c r="S155" s="219"/>
      <c r="T155" s="219"/>
      <c r="U155" s="219"/>
      <c r="V155" s="219"/>
      <c r="W155" s="219"/>
      <c r="X155" s="219"/>
      <c r="Y155" s="219"/>
    </row>
    <row r="156" spans="1:25" ht="72" x14ac:dyDescent="0.3">
      <c r="A156" s="177" t="s">
        <v>3155</v>
      </c>
      <c r="B156" s="218">
        <v>45757</v>
      </c>
      <c r="C156" s="114" t="s">
        <v>244</v>
      </c>
      <c r="D156" s="114" t="s">
        <v>830</v>
      </c>
      <c r="E156" s="114" t="s">
        <v>1429</v>
      </c>
      <c r="F156" s="72" t="s">
        <v>831</v>
      </c>
      <c r="G156" s="72" t="s">
        <v>832</v>
      </c>
      <c r="H156" s="86" t="s">
        <v>264</v>
      </c>
      <c r="I156" s="86" t="s">
        <v>267</v>
      </c>
      <c r="J156" s="114" t="s">
        <v>2053</v>
      </c>
      <c r="K156" s="114" t="s">
        <v>2808</v>
      </c>
      <c r="L156" s="114" t="s">
        <v>2922</v>
      </c>
      <c r="M156" s="213" t="s">
        <v>3070</v>
      </c>
      <c r="N156" s="219"/>
      <c r="O156" s="219"/>
      <c r="P156" s="219"/>
      <c r="Q156" s="219"/>
      <c r="R156" s="219"/>
      <c r="S156" s="219"/>
      <c r="T156" s="219"/>
      <c r="U156" s="219"/>
      <c r="V156" s="219"/>
      <c r="W156" s="219"/>
      <c r="X156" s="219"/>
      <c r="Y156" s="219"/>
    </row>
    <row r="157" spans="1:25" ht="86.4" x14ac:dyDescent="0.3">
      <c r="A157" s="177" t="s">
        <v>3155</v>
      </c>
      <c r="B157" s="218">
        <v>45757</v>
      </c>
      <c r="C157" s="114" t="s">
        <v>1549</v>
      </c>
      <c r="D157" s="114" t="s">
        <v>830</v>
      </c>
      <c r="E157" s="114" t="s">
        <v>1429</v>
      </c>
      <c r="F157" s="72" t="s">
        <v>831</v>
      </c>
      <c r="G157" s="72" t="s">
        <v>2049</v>
      </c>
      <c r="H157" s="86" t="s">
        <v>264</v>
      </c>
      <c r="I157" s="86" t="s">
        <v>267</v>
      </c>
      <c r="J157" s="114" t="s">
        <v>2054</v>
      </c>
      <c r="K157" s="114" t="s">
        <v>34</v>
      </c>
      <c r="L157" s="114" t="s">
        <v>2923</v>
      </c>
      <c r="M157" s="213" t="s">
        <v>3070</v>
      </c>
      <c r="N157" s="219"/>
      <c r="O157" s="219"/>
      <c r="P157" s="219"/>
      <c r="Q157" s="219"/>
      <c r="R157" s="219"/>
      <c r="S157" s="219"/>
      <c r="T157" s="219"/>
      <c r="U157" s="219"/>
      <c r="V157" s="219"/>
      <c r="W157" s="219"/>
      <c r="X157" s="219"/>
      <c r="Y157" s="219"/>
    </row>
    <row r="158" spans="1:25" ht="115.2" x14ac:dyDescent="0.3">
      <c r="A158" s="177" t="s">
        <v>3155</v>
      </c>
      <c r="B158" s="218">
        <v>45757</v>
      </c>
      <c r="C158" s="114" t="s">
        <v>244</v>
      </c>
      <c r="D158" s="114" t="s">
        <v>658</v>
      </c>
      <c r="E158" s="114" t="s">
        <v>1784</v>
      </c>
      <c r="F158" s="72" t="s">
        <v>753</v>
      </c>
      <c r="G158" s="72" t="s">
        <v>759</v>
      </c>
      <c r="H158" s="86" t="s">
        <v>273</v>
      </c>
      <c r="I158" s="86" t="s">
        <v>267</v>
      </c>
      <c r="J158" s="114" t="s">
        <v>2987</v>
      </c>
      <c r="K158" s="114" t="s">
        <v>2058</v>
      </c>
      <c r="L158" s="114" t="s">
        <v>2058</v>
      </c>
      <c r="M158" s="213" t="s">
        <v>3070</v>
      </c>
      <c r="N158" s="219"/>
      <c r="O158" s="219"/>
      <c r="P158" s="219"/>
      <c r="Q158" s="219"/>
      <c r="R158" s="219"/>
      <c r="S158" s="219"/>
      <c r="T158" s="219"/>
      <c r="U158" s="219"/>
      <c r="V158" s="219"/>
      <c r="W158" s="219"/>
      <c r="X158" s="219"/>
      <c r="Y158" s="219"/>
    </row>
    <row r="159" spans="1:25" ht="187.2" x14ac:dyDescent="0.3">
      <c r="A159" s="177" t="s">
        <v>3155</v>
      </c>
      <c r="B159" s="218">
        <v>45758</v>
      </c>
      <c r="C159" s="114" t="s">
        <v>244</v>
      </c>
      <c r="D159" s="114" t="s">
        <v>872</v>
      </c>
      <c r="E159" s="114" t="s">
        <v>1436</v>
      </c>
      <c r="F159" s="72" t="s">
        <v>884</v>
      </c>
      <c r="G159" s="72" t="s">
        <v>876</v>
      </c>
      <c r="H159" s="86" t="s">
        <v>264</v>
      </c>
      <c r="I159" s="86" t="s">
        <v>267</v>
      </c>
      <c r="J159" s="114" t="s">
        <v>2988</v>
      </c>
      <c r="K159" s="114" t="s">
        <v>2809</v>
      </c>
      <c r="L159" s="114" t="s">
        <v>2313</v>
      </c>
      <c r="M159" s="213" t="s">
        <v>1709</v>
      </c>
      <c r="N159" s="219"/>
      <c r="O159" s="219"/>
      <c r="P159" s="219"/>
      <c r="Q159" s="219"/>
      <c r="R159" s="219"/>
      <c r="S159" s="219"/>
      <c r="T159" s="219"/>
      <c r="U159" s="219"/>
      <c r="V159" s="219"/>
      <c r="W159" s="219"/>
      <c r="X159" s="219"/>
      <c r="Y159" s="219"/>
    </row>
    <row r="160" spans="1:25" ht="100.8" x14ac:dyDescent="0.3">
      <c r="A160" s="177" t="s">
        <v>3155</v>
      </c>
      <c r="B160" s="218">
        <v>45758</v>
      </c>
      <c r="C160" s="114" t="s">
        <v>1550</v>
      </c>
      <c r="D160" s="114" t="s">
        <v>872</v>
      </c>
      <c r="E160" s="114" t="s">
        <v>1436</v>
      </c>
      <c r="F160" s="72" t="s">
        <v>880</v>
      </c>
      <c r="G160" s="72" t="s">
        <v>876</v>
      </c>
      <c r="H160" s="86" t="s">
        <v>264</v>
      </c>
      <c r="I160" s="86" t="s">
        <v>267</v>
      </c>
      <c r="J160" s="114" t="s">
        <v>2989</v>
      </c>
      <c r="K160" s="114" t="s">
        <v>2810</v>
      </c>
      <c r="L160" s="114" t="s">
        <v>2060</v>
      </c>
      <c r="M160" s="213"/>
      <c r="N160" s="219"/>
      <c r="O160" s="219"/>
      <c r="P160" s="219"/>
      <c r="Q160" s="219"/>
      <c r="R160" s="219"/>
      <c r="S160" s="219"/>
      <c r="T160" s="219"/>
      <c r="U160" s="219"/>
      <c r="V160" s="219"/>
      <c r="W160" s="219"/>
      <c r="X160" s="219"/>
      <c r="Y160" s="219"/>
    </row>
    <row r="161" spans="1:25" ht="144" x14ac:dyDescent="0.3">
      <c r="A161" s="177" t="s">
        <v>3155</v>
      </c>
      <c r="B161" s="218">
        <v>45762</v>
      </c>
      <c r="C161" s="114" t="s">
        <v>1550</v>
      </c>
      <c r="D161" s="114" t="s">
        <v>830</v>
      </c>
      <c r="E161" s="114" t="s">
        <v>853</v>
      </c>
      <c r="F161" s="72" t="s">
        <v>869</v>
      </c>
      <c r="G161" s="72" t="s">
        <v>870</v>
      </c>
      <c r="H161" s="86" t="s">
        <v>264</v>
      </c>
      <c r="I161" s="86" t="s">
        <v>267</v>
      </c>
      <c r="J161" s="114" t="s">
        <v>2083</v>
      </c>
      <c r="K161" s="114" t="s">
        <v>2811</v>
      </c>
      <c r="L161" s="114" t="s">
        <v>2924</v>
      </c>
      <c r="M161" s="213"/>
      <c r="N161" s="219"/>
      <c r="O161" s="219"/>
      <c r="P161" s="219"/>
      <c r="Q161" s="219"/>
      <c r="R161" s="219"/>
      <c r="S161" s="219"/>
      <c r="T161" s="219"/>
      <c r="U161" s="219"/>
      <c r="V161" s="219"/>
      <c r="W161" s="219"/>
      <c r="X161" s="219"/>
      <c r="Y161" s="219"/>
    </row>
    <row r="162" spans="1:25" ht="43.2" x14ac:dyDescent="0.3">
      <c r="A162" s="177" t="s">
        <v>3155</v>
      </c>
      <c r="B162" s="218">
        <v>45762</v>
      </c>
      <c r="C162" s="114" t="s">
        <v>244</v>
      </c>
      <c r="D162" s="114" t="s">
        <v>830</v>
      </c>
      <c r="E162" s="114" t="s">
        <v>853</v>
      </c>
      <c r="F162" s="72" t="s">
        <v>866</v>
      </c>
      <c r="G162" s="72" t="s">
        <v>868</v>
      </c>
      <c r="H162" s="86" t="s">
        <v>273</v>
      </c>
      <c r="I162" s="86" t="s">
        <v>267</v>
      </c>
      <c r="J162" s="114" t="s">
        <v>2085</v>
      </c>
      <c r="K162" s="114" t="s">
        <v>2084</v>
      </c>
      <c r="L162" s="114" t="s">
        <v>2529</v>
      </c>
      <c r="M162" s="213" t="s">
        <v>3070</v>
      </c>
      <c r="N162" s="219"/>
      <c r="O162" s="219"/>
      <c r="P162" s="219"/>
      <c r="Q162" s="219"/>
      <c r="R162" s="219"/>
      <c r="S162" s="219"/>
      <c r="T162" s="219"/>
      <c r="U162" s="219"/>
      <c r="V162" s="219"/>
      <c r="W162" s="219"/>
      <c r="X162" s="219"/>
      <c r="Y162" s="219"/>
    </row>
    <row r="163" spans="1:25" ht="144" x14ac:dyDescent="0.3">
      <c r="A163" s="177" t="s">
        <v>3155</v>
      </c>
      <c r="B163" s="218">
        <v>45763</v>
      </c>
      <c r="C163" s="114" t="s">
        <v>244</v>
      </c>
      <c r="D163" s="114" t="s">
        <v>266</v>
      </c>
      <c r="E163" s="114" t="s">
        <v>1423</v>
      </c>
      <c r="F163" s="72" t="s">
        <v>1089</v>
      </c>
      <c r="G163" s="72" t="s">
        <v>1091</v>
      </c>
      <c r="H163" s="86" t="s">
        <v>264</v>
      </c>
      <c r="I163" s="86" t="s">
        <v>267</v>
      </c>
      <c r="J163" s="114" t="s">
        <v>2722</v>
      </c>
      <c r="K163" s="114" t="s">
        <v>2812</v>
      </c>
      <c r="L163" s="114" t="s">
        <v>2925</v>
      </c>
      <c r="M163" s="213" t="s">
        <v>1709</v>
      </c>
      <c r="N163" s="219"/>
      <c r="O163" s="219"/>
      <c r="P163" s="219"/>
      <c r="Q163" s="219"/>
      <c r="R163" s="219"/>
      <c r="S163" s="219"/>
      <c r="T163" s="219"/>
      <c r="U163" s="219"/>
      <c r="V163" s="219"/>
      <c r="W163" s="219"/>
      <c r="X163" s="219"/>
      <c r="Y163" s="219"/>
    </row>
    <row r="164" spans="1:25" ht="144" x14ac:dyDescent="0.3">
      <c r="A164" s="177" t="s">
        <v>3155</v>
      </c>
      <c r="B164" s="218">
        <v>45763</v>
      </c>
      <c r="C164" s="114" t="s">
        <v>244</v>
      </c>
      <c r="D164" s="114" t="s">
        <v>266</v>
      </c>
      <c r="E164" s="114" t="s">
        <v>1423</v>
      </c>
      <c r="F164" s="72" t="s">
        <v>1089</v>
      </c>
      <c r="G164" s="72" t="s">
        <v>1092</v>
      </c>
      <c r="H164" s="86" t="s">
        <v>264</v>
      </c>
      <c r="I164" s="86" t="s">
        <v>267</v>
      </c>
      <c r="J164" s="114" t="s">
        <v>2168</v>
      </c>
      <c r="K164" s="114" t="s">
        <v>2166</v>
      </c>
      <c r="L164" s="114" t="s">
        <v>2181</v>
      </c>
      <c r="M164" s="213" t="s">
        <v>1709</v>
      </c>
      <c r="N164" s="219"/>
      <c r="O164" s="219"/>
      <c r="P164" s="219"/>
      <c r="Q164" s="219"/>
      <c r="R164" s="219"/>
      <c r="S164" s="219"/>
      <c r="T164" s="219"/>
      <c r="U164" s="219"/>
      <c r="V164" s="219"/>
      <c r="W164" s="219"/>
      <c r="X164" s="219"/>
      <c r="Y164" s="219"/>
    </row>
    <row r="165" spans="1:25" ht="86.4" x14ac:dyDescent="0.3">
      <c r="A165" s="177" t="s">
        <v>3155</v>
      </c>
      <c r="B165" s="218">
        <v>45763</v>
      </c>
      <c r="C165" s="114" t="s">
        <v>244</v>
      </c>
      <c r="D165" s="114" t="s">
        <v>266</v>
      </c>
      <c r="E165" s="114" t="s">
        <v>1423</v>
      </c>
      <c r="F165" s="72" t="s">
        <v>1102</v>
      </c>
      <c r="G165" s="72" t="s">
        <v>1106</v>
      </c>
      <c r="H165" s="86" t="s">
        <v>264</v>
      </c>
      <c r="I165" s="86" t="s">
        <v>267</v>
      </c>
      <c r="J165" s="114" t="s">
        <v>3074</v>
      </c>
      <c r="K165" s="114" t="s">
        <v>2419</v>
      </c>
      <c r="L165" s="114" t="s">
        <v>2170</v>
      </c>
      <c r="M165" s="213" t="s">
        <v>1709</v>
      </c>
      <c r="N165" s="219"/>
      <c r="O165" s="219"/>
      <c r="P165" s="219"/>
      <c r="Q165" s="219"/>
      <c r="R165" s="219"/>
      <c r="S165" s="219"/>
      <c r="T165" s="219"/>
      <c r="U165" s="219"/>
      <c r="V165" s="219"/>
      <c r="W165" s="219"/>
      <c r="X165" s="219"/>
      <c r="Y165" s="219"/>
    </row>
    <row r="166" spans="1:25" ht="273.60000000000002" x14ac:dyDescent="0.3">
      <c r="A166" s="177" t="s">
        <v>3155</v>
      </c>
      <c r="B166" s="218">
        <v>45763</v>
      </c>
      <c r="C166" s="114" t="s">
        <v>244</v>
      </c>
      <c r="D166" s="114" t="s">
        <v>266</v>
      </c>
      <c r="E166" s="114" t="s">
        <v>1423</v>
      </c>
      <c r="F166" s="72" t="s">
        <v>1099</v>
      </c>
      <c r="G166" s="72" t="s">
        <v>1100</v>
      </c>
      <c r="H166" s="86" t="s">
        <v>264</v>
      </c>
      <c r="I166" s="86" t="s">
        <v>267</v>
      </c>
      <c r="J166" s="114" t="s">
        <v>2990</v>
      </c>
      <c r="K166" s="114" t="s">
        <v>2813</v>
      </c>
      <c r="L166" s="114" t="s">
        <v>3472</v>
      </c>
      <c r="M166" s="213" t="s">
        <v>1709</v>
      </c>
      <c r="N166" s="219"/>
      <c r="O166" s="219"/>
      <c r="P166" s="219"/>
      <c r="Q166" s="219"/>
      <c r="R166" s="219"/>
      <c r="S166" s="219"/>
      <c r="T166" s="219"/>
      <c r="U166" s="219"/>
      <c r="V166" s="219"/>
      <c r="W166" s="219"/>
      <c r="X166" s="219"/>
      <c r="Y166" s="219"/>
    </row>
    <row r="167" spans="1:25" ht="100.8" x14ac:dyDescent="0.3">
      <c r="A167" s="177" t="s">
        <v>3155</v>
      </c>
      <c r="B167" s="218">
        <v>45763</v>
      </c>
      <c r="C167" s="114" t="s">
        <v>244</v>
      </c>
      <c r="D167" s="114" t="s">
        <v>266</v>
      </c>
      <c r="E167" s="114" t="s">
        <v>1423</v>
      </c>
      <c r="F167" s="72" t="s">
        <v>1081</v>
      </c>
      <c r="G167" s="72" t="s">
        <v>1086</v>
      </c>
      <c r="H167" s="86" t="s">
        <v>264</v>
      </c>
      <c r="I167" s="86" t="s">
        <v>267</v>
      </c>
      <c r="J167" s="114" t="s">
        <v>2991</v>
      </c>
      <c r="K167" s="114" t="s">
        <v>2814</v>
      </c>
      <c r="L167" s="114" t="s">
        <v>2926</v>
      </c>
      <c r="M167" s="213" t="s">
        <v>3023</v>
      </c>
      <c r="N167" s="219"/>
      <c r="O167" s="219"/>
      <c r="P167" s="219"/>
      <c r="Q167" s="219"/>
      <c r="R167" s="219"/>
      <c r="S167" s="219"/>
      <c r="T167" s="219"/>
      <c r="U167" s="219"/>
      <c r="V167" s="219"/>
      <c r="W167" s="219"/>
      <c r="X167" s="219"/>
      <c r="Y167" s="219"/>
    </row>
    <row r="168" spans="1:25" ht="86.4" x14ac:dyDescent="0.3">
      <c r="A168" s="177" t="s">
        <v>3155</v>
      </c>
      <c r="B168" s="218">
        <v>45763</v>
      </c>
      <c r="C168" s="114" t="s">
        <v>244</v>
      </c>
      <c r="D168" s="114" t="s">
        <v>266</v>
      </c>
      <c r="E168" s="114" t="s">
        <v>1423</v>
      </c>
      <c r="F168" s="72" t="s">
        <v>1081</v>
      </c>
      <c r="G168" s="72" t="s">
        <v>1087</v>
      </c>
      <c r="H168" s="86" t="s">
        <v>264</v>
      </c>
      <c r="I168" s="86" t="s">
        <v>267</v>
      </c>
      <c r="J168" s="114" t="s">
        <v>2072</v>
      </c>
      <c r="K168" s="114" t="s">
        <v>2173</v>
      </c>
      <c r="L168" s="114" t="s">
        <v>2174</v>
      </c>
      <c r="M168" s="213" t="s">
        <v>3023</v>
      </c>
      <c r="N168" s="219"/>
      <c r="O168" s="219"/>
      <c r="P168" s="219"/>
      <c r="Q168" s="219"/>
      <c r="R168" s="219"/>
      <c r="S168" s="219"/>
      <c r="T168" s="219"/>
      <c r="U168" s="219"/>
      <c r="V168" s="219"/>
      <c r="W168" s="219"/>
      <c r="X168" s="219"/>
      <c r="Y168" s="219"/>
    </row>
    <row r="169" spans="1:25" ht="57.6" x14ac:dyDescent="0.3">
      <c r="A169" s="177" t="s">
        <v>3155</v>
      </c>
      <c r="B169" s="218">
        <v>45768</v>
      </c>
      <c r="C169" s="114" t="s">
        <v>244</v>
      </c>
      <c r="D169" s="114" t="s">
        <v>830</v>
      </c>
      <c r="E169" s="114" t="s">
        <v>853</v>
      </c>
      <c r="F169" s="72" t="s">
        <v>862</v>
      </c>
      <c r="G169" s="72" t="s">
        <v>861</v>
      </c>
      <c r="H169" s="86" t="s">
        <v>273</v>
      </c>
      <c r="I169" s="86" t="s">
        <v>267</v>
      </c>
      <c r="J169" s="114" t="s">
        <v>2085</v>
      </c>
      <c r="K169" s="114" t="s">
        <v>2815</v>
      </c>
      <c r="L169" s="114" t="s">
        <v>2420</v>
      </c>
      <c r="M169" s="213" t="s">
        <v>3070</v>
      </c>
      <c r="N169" s="219"/>
      <c r="O169" s="219"/>
      <c r="P169" s="219"/>
      <c r="Q169" s="219"/>
      <c r="R169" s="219"/>
      <c r="S169" s="219"/>
      <c r="T169" s="219"/>
      <c r="U169" s="219"/>
      <c r="V169" s="219"/>
      <c r="W169" s="219"/>
      <c r="X169" s="219"/>
      <c r="Y169" s="219"/>
    </row>
    <row r="170" spans="1:25" ht="201.6" x14ac:dyDescent="0.3">
      <c r="A170" s="177" t="s">
        <v>3155</v>
      </c>
      <c r="B170" s="218">
        <v>45768</v>
      </c>
      <c r="C170" s="114" t="s">
        <v>1550</v>
      </c>
      <c r="D170" s="114" t="s">
        <v>830</v>
      </c>
      <c r="E170" s="114" t="s">
        <v>853</v>
      </c>
      <c r="F170" s="72" t="s">
        <v>854</v>
      </c>
      <c r="G170" s="72" t="s">
        <v>34</v>
      </c>
      <c r="H170" s="86"/>
      <c r="I170" s="86"/>
      <c r="J170" s="114" t="s">
        <v>1892</v>
      </c>
      <c r="K170" s="114" t="s">
        <v>2816</v>
      </c>
      <c r="L170" s="114" t="s">
        <v>2927</v>
      </c>
      <c r="M170" s="213" t="s">
        <v>1801</v>
      </c>
      <c r="N170" s="219"/>
      <c r="O170" s="219"/>
      <c r="P170" s="219"/>
      <c r="Q170" s="219"/>
      <c r="R170" s="219"/>
      <c r="S170" s="219"/>
      <c r="T170" s="219"/>
      <c r="U170" s="219"/>
      <c r="V170" s="219"/>
      <c r="W170" s="219"/>
      <c r="X170" s="219"/>
      <c r="Y170" s="219"/>
    </row>
    <row r="171" spans="1:25" ht="172.8" x14ac:dyDescent="0.3">
      <c r="A171" s="177" t="s">
        <v>3155</v>
      </c>
      <c r="B171" s="218">
        <v>45768</v>
      </c>
      <c r="C171" s="114" t="s">
        <v>1550</v>
      </c>
      <c r="D171" s="114" t="s">
        <v>657</v>
      </c>
      <c r="E171" s="114" t="s">
        <v>662</v>
      </c>
      <c r="F171" s="72" t="s">
        <v>668</v>
      </c>
      <c r="G171" s="72" t="s">
        <v>34</v>
      </c>
      <c r="H171" s="86"/>
      <c r="I171" s="86"/>
      <c r="J171" s="114" t="s">
        <v>1892</v>
      </c>
      <c r="K171" s="114" t="s">
        <v>2817</v>
      </c>
      <c r="L171" s="114" t="s">
        <v>2928</v>
      </c>
      <c r="M171" s="213" t="s">
        <v>1801</v>
      </c>
      <c r="N171" s="219"/>
      <c r="O171" s="219"/>
      <c r="P171" s="219"/>
      <c r="Q171" s="219"/>
      <c r="R171" s="219"/>
      <c r="S171" s="219"/>
      <c r="T171" s="219"/>
      <c r="U171" s="219"/>
      <c r="V171" s="219"/>
      <c r="W171" s="219"/>
      <c r="X171" s="219"/>
      <c r="Y171" s="219"/>
    </row>
    <row r="172" spans="1:25" ht="144" x14ac:dyDescent="0.3">
      <c r="A172" s="177" t="s">
        <v>3155</v>
      </c>
      <c r="B172" s="218">
        <v>45768</v>
      </c>
      <c r="C172" s="114" t="s">
        <v>1550</v>
      </c>
      <c r="D172" s="114" t="s">
        <v>657</v>
      </c>
      <c r="E172" s="114" t="s">
        <v>662</v>
      </c>
      <c r="F172" s="72" t="s">
        <v>715</v>
      </c>
      <c r="G172" s="72" t="s">
        <v>34</v>
      </c>
      <c r="H172" s="86"/>
      <c r="I172" s="86"/>
      <c r="J172" s="114" t="s">
        <v>1892</v>
      </c>
      <c r="K172" s="114" t="s">
        <v>2818</v>
      </c>
      <c r="L172" s="114" t="s">
        <v>2929</v>
      </c>
      <c r="M172" s="213" t="s">
        <v>1801</v>
      </c>
      <c r="N172" s="219"/>
      <c r="O172" s="219"/>
      <c r="P172" s="219"/>
      <c r="Q172" s="219"/>
      <c r="R172" s="219"/>
      <c r="S172" s="219"/>
      <c r="T172" s="219"/>
      <c r="U172" s="219"/>
      <c r="V172" s="219"/>
      <c r="W172" s="219"/>
      <c r="X172" s="219"/>
      <c r="Y172" s="219"/>
    </row>
    <row r="173" spans="1:25" ht="244.8" x14ac:dyDescent="0.3">
      <c r="A173" s="177" t="s">
        <v>3155</v>
      </c>
      <c r="B173" s="218">
        <v>45769</v>
      </c>
      <c r="C173" s="114" t="s">
        <v>1550</v>
      </c>
      <c r="D173" s="114" t="s">
        <v>306</v>
      </c>
      <c r="E173" s="114" t="s">
        <v>1785</v>
      </c>
      <c r="F173" s="72" t="s">
        <v>370</v>
      </c>
      <c r="G173" s="72" t="s">
        <v>34</v>
      </c>
      <c r="H173" s="86"/>
      <c r="I173" s="86"/>
      <c r="J173" s="114" t="s">
        <v>2427</v>
      </c>
      <c r="K173" s="114" t="s">
        <v>2819</v>
      </c>
      <c r="L173" s="114" t="s">
        <v>2426</v>
      </c>
      <c r="M173" s="213"/>
      <c r="N173" s="219"/>
      <c r="O173" s="219"/>
      <c r="P173" s="219"/>
      <c r="Q173" s="219"/>
      <c r="R173" s="219"/>
      <c r="S173" s="219"/>
      <c r="T173" s="219"/>
      <c r="U173" s="219"/>
      <c r="V173" s="219"/>
      <c r="W173" s="219"/>
      <c r="X173" s="219"/>
      <c r="Y173" s="219"/>
    </row>
    <row r="174" spans="1:25" ht="100.8" x14ac:dyDescent="0.3">
      <c r="A174" s="177" t="s">
        <v>3155</v>
      </c>
      <c r="B174" s="218">
        <v>45769</v>
      </c>
      <c r="C174" s="114" t="s">
        <v>1550</v>
      </c>
      <c r="D174" s="114" t="s">
        <v>306</v>
      </c>
      <c r="E174" s="114" t="s">
        <v>1785</v>
      </c>
      <c r="F174" s="72" t="s">
        <v>370</v>
      </c>
      <c r="G174" s="72" t="s">
        <v>371</v>
      </c>
      <c r="H174" s="86" t="s">
        <v>273</v>
      </c>
      <c r="I174" s="86" t="s">
        <v>267</v>
      </c>
      <c r="J174" s="114" t="s">
        <v>2429</v>
      </c>
      <c r="K174" s="114" t="s">
        <v>2820</v>
      </c>
      <c r="L174" s="114" t="s">
        <v>2223</v>
      </c>
      <c r="M174" s="213"/>
      <c r="N174" s="219"/>
      <c r="O174" s="219"/>
      <c r="P174" s="219"/>
      <c r="Q174" s="219"/>
      <c r="R174" s="219"/>
      <c r="S174" s="219"/>
      <c r="T174" s="219"/>
      <c r="U174" s="219"/>
      <c r="V174" s="219"/>
      <c r="W174" s="219"/>
      <c r="X174" s="219"/>
      <c r="Y174" s="219"/>
    </row>
    <row r="175" spans="1:25" ht="86.4" x14ac:dyDescent="0.3">
      <c r="A175" s="177" t="s">
        <v>3155</v>
      </c>
      <c r="B175" s="218">
        <v>45769</v>
      </c>
      <c r="C175" s="114" t="s">
        <v>1550</v>
      </c>
      <c r="D175" s="114" t="s">
        <v>306</v>
      </c>
      <c r="E175" s="114" t="s">
        <v>1785</v>
      </c>
      <c r="F175" s="72" t="s">
        <v>370</v>
      </c>
      <c r="G175" s="72" t="s">
        <v>372</v>
      </c>
      <c r="H175" s="86" t="s">
        <v>273</v>
      </c>
      <c r="I175" s="86" t="s">
        <v>267</v>
      </c>
      <c r="J175" s="114" t="s">
        <v>2430</v>
      </c>
      <c r="K175" s="114" t="s">
        <v>2821</v>
      </c>
      <c r="L175" s="114" t="s">
        <v>2930</v>
      </c>
      <c r="M175" s="213"/>
      <c r="N175" s="219"/>
      <c r="O175" s="219"/>
      <c r="P175" s="219"/>
      <c r="Q175" s="219"/>
      <c r="R175" s="219"/>
      <c r="S175" s="219"/>
      <c r="T175" s="219"/>
      <c r="U175" s="219"/>
      <c r="V175" s="219"/>
      <c r="W175" s="219"/>
      <c r="X175" s="219"/>
      <c r="Y175" s="219"/>
    </row>
    <row r="176" spans="1:25" ht="144" x14ac:dyDescent="0.3">
      <c r="A176" s="177" t="s">
        <v>3155</v>
      </c>
      <c r="B176" s="218">
        <v>45769</v>
      </c>
      <c r="C176" s="114" t="s">
        <v>1550</v>
      </c>
      <c r="D176" s="114" t="s">
        <v>306</v>
      </c>
      <c r="E176" s="114" t="s">
        <v>1785</v>
      </c>
      <c r="F176" s="72" t="s">
        <v>370</v>
      </c>
      <c r="G176" s="72" t="s">
        <v>372</v>
      </c>
      <c r="H176" s="86" t="s">
        <v>273</v>
      </c>
      <c r="I176" s="86" t="s">
        <v>267</v>
      </c>
      <c r="J176" s="114" t="s">
        <v>2438</v>
      </c>
      <c r="K176" s="114" t="s">
        <v>2822</v>
      </c>
      <c r="L176" s="114" t="s">
        <v>2931</v>
      </c>
      <c r="M176" s="213"/>
      <c r="N176" s="219"/>
      <c r="O176" s="219"/>
      <c r="P176" s="219"/>
      <c r="Q176" s="219"/>
      <c r="R176" s="219"/>
      <c r="S176" s="219"/>
      <c r="T176" s="219"/>
      <c r="U176" s="219"/>
      <c r="V176" s="219"/>
      <c r="W176" s="219"/>
      <c r="X176" s="219"/>
      <c r="Y176" s="219"/>
    </row>
    <row r="177" spans="1:25" ht="57.6" x14ac:dyDescent="0.3">
      <c r="A177" s="177" t="s">
        <v>3155</v>
      </c>
      <c r="B177" s="218">
        <v>45769</v>
      </c>
      <c r="C177" s="114" t="s">
        <v>1550</v>
      </c>
      <c r="D177" s="114" t="s">
        <v>306</v>
      </c>
      <c r="E177" s="114" t="s">
        <v>1494</v>
      </c>
      <c r="F177" s="72" t="s">
        <v>376</v>
      </c>
      <c r="G177" s="72" t="s">
        <v>379</v>
      </c>
      <c r="H177" s="86" t="s">
        <v>264</v>
      </c>
      <c r="I177" s="86" t="s">
        <v>267</v>
      </c>
      <c r="J177" s="114" t="s">
        <v>2454</v>
      </c>
      <c r="K177" s="114" t="s">
        <v>34</v>
      </c>
      <c r="L177" s="114" t="s">
        <v>34</v>
      </c>
      <c r="M177" s="213"/>
      <c r="N177" s="219"/>
      <c r="O177" s="219"/>
      <c r="P177" s="219"/>
      <c r="Q177" s="219"/>
      <c r="R177" s="219"/>
      <c r="S177" s="219"/>
      <c r="T177" s="219"/>
      <c r="U177" s="219"/>
      <c r="V177" s="219"/>
      <c r="W177" s="219"/>
      <c r="X177" s="219"/>
      <c r="Y177" s="219"/>
    </row>
    <row r="178" spans="1:25" ht="72" x14ac:dyDescent="0.3">
      <c r="A178" s="177" t="s">
        <v>3155</v>
      </c>
      <c r="B178" s="218">
        <v>45769</v>
      </c>
      <c r="C178" s="114" t="s">
        <v>1550</v>
      </c>
      <c r="D178" s="114" t="s">
        <v>306</v>
      </c>
      <c r="E178" s="114" t="s">
        <v>1494</v>
      </c>
      <c r="F178" s="72" t="s">
        <v>380</v>
      </c>
      <c r="G178" s="72" t="s">
        <v>382</v>
      </c>
      <c r="H178" s="86" t="s">
        <v>264</v>
      </c>
      <c r="I178" s="86" t="s">
        <v>267</v>
      </c>
      <c r="J178" s="114" t="s">
        <v>2450</v>
      </c>
      <c r="K178" s="114" t="s">
        <v>1657</v>
      </c>
      <c r="L178" s="114" t="s">
        <v>2449</v>
      </c>
      <c r="M178" s="213"/>
      <c r="N178" s="219"/>
      <c r="O178" s="219"/>
      <c r="P178" s="219"/>
      <c r="Q178" s="219"/>
      <c r="R178" s="219"/>
      <c r="S178" s="219"/>
      <c r="T178" s="219"/>
      <c r="U178" s="219"/>
      <c r="V178" s="219"/>
      <c r="W178" s="219"/>
      <c r="X178" s="219"/>
      <c r="Y178" s="219"/>
    </row>
    <row r="179" spans="1:25" ht="86.4" x14ac:dyDescent="0.3">
      <c r="A179" s="177" t="s">
        <v>3155</v>
      </c>
      <c r="B179" s="218">
        <v>45769</v>
      </c>
      <c r="C179" s="114" t="s">
        <v>1550</v>
      </c>
      <c r="D179" s="114" t="s">
        <v>306</v>
      </c>
      <c r="E179" s="114" t="s">
        <v>1494</v>
      </c>
      <c r="F179" s="72" t="s">
        <v>400</v>
      </c>
      <c r="G179" s="72" t="s">
        <v>401</v>
      </c>
      <c r="H179" s="86" t="s">
        <v>264</v>
      </c>
      <c r="I179" s="86" t="s">
        <v>267</v>
      </c>
      <c r="J179" s="114" t="s">
        <v>2453</v>
      </c>
      <c r="K179" s="114" t="s">
        <v>2823</v>
      </c>
      <c r="L179" s="114" t="s">
        <v>2453</v>
      </c>
      <c r="M179" s="213"/>
      <c r="N179" s="219"/>
      <c r="O179" s="219"/>
      <c r="P179" s="219"/>
      <c r="Q179" s="219"/>
      <c r="R179" s="219"/>
      <c r="S179" s="219"/>
      <c r="T179" s="219"/>
      <c r="U179" s="219"/>
      <c r="V179" s="219"/>
      <c r="W179" s="219"/>
      <c r="X179" s="219"/>
      <c r="Y179" s="219"/>
    </row>
    <row r="180" spans="1:25" ht="57.6" x14ac:dyDescent="0.3">
      <c r="A180" s="177" t="s">
        <v>3155</v>
      </c>
      <c r="B180" s="218">
        <v>45769</v>
      </c>
      <c r="C180" s="114" t="s">
        <v>1550</v>
      </c>
      <c r="D180" s="114" t="s">
        <v>306</v>
      </c>
      <c r="E180" s="114" t="s">
        <v>1494</v>
      </c>
      <c r="F180" s="72" t="s">
        <v>474</v>
      </c>
      <c r="G180" s="72" t="s">
        <v>405</v>
      </c>
      <c r="H180" s="86" t="s">
        <v>264</v>
      </c>
      <c r="I180" s="86" t="s">
        <v>267</v>
      </c>
      <c r="J180" s="114" t="s">
        <v>2456</v>
      </c>
      <c r="K180" s="114" t="s">
        <v>1497</v>
      </c>
      <c r="L180" s="114" t="s">
        <v>2457</v>
      </c>
      <c r="M180" s="213"/>
      <c r="N180" s="219"/>
      <c r="O180" s="219"/>
      <c r="P180" s="219"/>
      <c r="Q180" s="219"/>
      <c r="R180" s="219"/>
      <c r="S180" s="219"/>
      <c r="T180" s="219"/>
      <c r="U180" s="219"/>
      <c r="V180" s="219"/>
      <c r="W180" s="219"/>
      <c r="X180" s="219"/>
      <c r="Y180" s="219"/>
    </row>
    <row r="181" spans="1:25" ht="72" x14ac:dyDescent="0.3">
      <c r="A181" s="177" t="s">
        <v>3155</v>
      </c>
      <c r="B181" s="218">
        <v>45769</v>
      </c>
      <c r="C181" s="114" t="s">
        <v>1550</v>
      </c>
      <c r="D181" s="114" t="s">
        <v>306</v>
      </c>
      <c r="E181" s="114" t="s">
        <v>1494</v>
      </c>
      <c r="F181" s="72" t="s">
        <v>2455</v>
      </c>
      <c r="G181" s="72" t="s">
        <v>2458</v>
      </c>
      <c r="H181" s="86" t="s">
        <v>264</v>
      </c>
      <c r="I181" s="86" t="s">
        <v>267</v>
      </c>
      <c r="J181" s="114" t="s">
        <v>2460</v>
      </c>
      <c r="K181" s="114" t="s">
        <v>1485</v>
      </c>
      <c r="L181" s="114" t="s">
        <v>2459</v>
      </c>
      <c r="M181" s="213"/>
      <c r="N181" s="219"/>
      <c r="O181" s="219"/>
      <c r="P181" s="219"/>
      <c r="Q181" s="219"/>
      <c r="R181" s="219"/>
      <c r="S181" s="219"/>
      <c r="T181" s="219"/>
      <c r="U181" s="219"/>
      <c r="V181" s="219"/>
      <c r="W181" s="219"/>
      <c r="X181" s="219"/>
      <c r="Y181" s="219"/>
    </row>
    <row r="182" spans="1:25" ht="57.6" x14ac:dyDescent="0.3">
      <c r="A182" s="177" t="s">
        <v>3155</v>
      </c>
      <c r="B182" s="218">
        <v>45769</v>
      </c>
      <c r="C182" s="114" t="s">
        <v>247</v>
      </c>
      <c r="D182" s="114" t="s">
        <v>306</v>
      </c>
      <c r="E182" s="114" t="s">
        <v>1494</v>
      </c>
      <c r="F182" s="72" t="s">
        <v>1500</v>
      </c>
      <c r="G182" s="72" t="s">
        <v>407</v>
      </c>
      <c r="H182" s="86" t="s">
        <v>264</v>
      </c>
      <c r="I182" s="86" t="s">
        <v>267</v>
      </c>
      <c r="J182" s="114" t="s">
        <v>2992</v>
      </c>
      <c r="K182" s="114" t="s">
        <v>1486</v>
      </c>
      <c r="L182" s="114" t="s">
        <v>2526</v>
      </c>
      <c r="M182" s="213" t="s">
        <v>3023</v>
      </c>
      <c r="N182" s="219"/>
      <c r="O182" s="219"/>
      <c r="P182" s="219"/>
      <c r="Q182" s="219"/>
      <c r="R182" s="219"/>
      <c r="S182" s="219"/>
      <c r="T182" s="219"/>
      <c r="U182" s="219"/>
      <c r="V182" s="219"/>
      <c r="W182" s="219"/>
      <c r="X182" s="219"/>
      <c r="Y182" s="219"/>
    </row>
    <row r="183" spans="1:25" ht="360" x14ac:dyDescent="0.3">
      <c r="A183" s="177" t="s">
        <v>3155</v>
      </c>
      <c r="B183" s="218">
        <v>45769</v>
      </c>
      <c r="C183" s="114" t="s">
        <v>1550</v>
      </c>
      <c r="D183" s="114" t="s">
        <v>306</v>
      </c>
      <c r="E183" s="114" t="s">
        <v>1494</v>
      </c>
      <c r="F183" s="72" t="s">
        <v>474</v>
      </c>
      <c r="G183" s="72" t="s">
        <v>34</v>
      </c>
      <c r="H183" s="86"/>
      <c r="I183" s="86"/>
      <c r="J183" s="114" t="s">
        <v>2723</v>
      </c>
      <c r="K183" s="114" t="s">
        <v>2824</v>
      </c>
      <c r="L183" s="114" t="s">
        <v>2932</v>
      </c>
      <c r="M183" s="213" t="s">
        <v>1801</v>
      </c>
      <c r="N183" s="219"/>
      <c r="O183" s="219"/>
      <c r="P183" s="219"/>
      <c r="Q183" s="219"/>
      <c r="R183" s="219"/>
      <c r="S183" s="219"/>
      <c r="T183" s="219"/>
      <c r="U183" s="219"/>
      <c r="V183" s="219"/>
      <c r="W183" s="219"/>
      <c r="X183" s="219"/>
      <c r="Y183" s="219"/>
    </row>
    <row r="184" spans="1:25" ht="388.8" x14ac:dyDescent="0.3">
      <c r="A184" s="177" t="s">
        <v>3155</v>
      </c>
      <c r="B184" s="218">
        <v>45769</v>
      </c>
      <c r="C184" s="114" t="s">
        <v>1550</v>
      </c>
      <c r="D184" s="114" t="s">
        <v>306</v>
      </c>
      <c r="E184" s="114" t="s">
        <v>307</v>
      </c>
      <c r="F184" s="72" t="s">
        <v>471</v>
      </c>
      <c r="G184" s="72" t="s">
        <v>34</v>
      </c>
      <c r="H184" s="86"/>
      <c r="I184" s="86"/>
      <c r="J184" s="114" t="s">
        <v>1892</v>
      </c>
      <c r="K184" s="114" t="s">
        <v>2825</v>
      </c>
      <c r="L184" s="114" t="s">
        <v>2933</v>
      </c>
      <c r="M184" s="213" t="s">
        <v>1801</v>
      </c>
      <c r="N184" s="219"/>
      <c r="O184" s="219"/>
      <c r="P184" s="219"/>
      <c r="Q184" s="219"/>
      <c r="R184" s="219"/>
      <c r="S184" s="219"/>
      <c r="T184" s="219"/>
      <c r="U184" s="219"/>
      <c r="V184" s="219"/>
      <c r="W184" s="219"/>
      <c r="X184" s="219"/>
      <c r="Y184" s="219"/>
    </row>
    <row r="185" spans="1:25" ht="216" x14ac:dyDescent="0.3">
      <c r="A185" s="177" t="s">
        <v>3155</v>
      </c>
      <c r="B185" s="218">
        <v>45769</v>
      </c>
      <c r="C185" s="114" t="s">
        <v>1550</v>
      </c>
      <c r="D185" s="114" t="s">
        <v>306</v>
      </c>
      <c r="E185" s="114" t="s">
        <v>307</v>
      </c>
      <c r="F185" s="72" t="s">
        <v>357</v>
      </c>
      <c r="G185" s="72" t="s">
        <v>34</v>
      </c>
      <c r="H185" s="86"/>
      <c r="I185" s="86"/>
      <c r="J185" s="114" t="s">
        <v>1892</v>
      </c>
      <c r="K185" s="114" t="s">
        <v>2826</v>
      </c>
      <c r="L185" s="114" t="s">
        <v>2934</v>
      </c>
      <c r="M185" s="213" t="s">
        <v>1801</v>
      </c>
      <c r="N185" s="219"/>
      <c r="O185" s="219"/>
      <c r="P185" s="219"/>
      <c r="Q185" s="219"/>
      <c r="R185" s="219"/>
      <c r="S185" s="219"/>
      <c r="T185" s="219"/>
      <c r="U185" s="219"/>
      <c r="V185" s="219"/>
      <c r="W185" s="219"/>
      <c r="X185" s="219"/>
      <c r="Y185" s="219"/>
    </row>
    <row r="186" spans="1:25" ht="86.4" x14ac:dyDescent="0.3">
      <c r="A186" s="177" t="s">
        <v>3155</v>
      </c>
      <c r="B186" s="218">
        <v>45769</v>
      </c>
      <c r="C186" s="114" t="s">
        <v>1550</v>
      </c>
      <c r="D186" s="114" t="s">
        <v>306</v>
      </c>
      <c r="E186" s="114" t="s">
        <v>307</v>
      </c>
      <c r="F186" s="72" t="s">
        <v>471</v>
      </c>
      <c r="G186" s="72" t="s">
        <v>473</v>
      </c>
      <c r="H186" s="86" t="s">
        <v>264</v>
      </c>
      <c r="I186" s="86" t="s">
        <v>267</v>
      </c>
      <c r="J186" s="114" t="s">
        <v>2724</v>
      </c>
      <c r="K186" s="114" t="s">
        <v>2827</v>
      </c>
      <c r="L186" s="114" t="s">
        <v>2624</v>
      </c>
      <c r="M186" s="213"/>
      <c r="N186" s="219"/>
      <c r="O186" s="219"/>
      <c r="P186" s="219"/>
      <c r="Q186" s="219"/>
      <c r="R186" s="219"/>
      <c r="S186" s="219"/>
      <c r="T186" s="219"/>
      <c r="U186" s="219"/>
      <c r="V186" s="219"/>
      <c r="W186" s="219"/>
      <c r="X186" s="219"/>
      <c r="Y186" s="219"/>
    </row>
    <row r="187" spans="1:25" ht="86.4" x14ac:dyDescent="0.3">
      <c r="A187" s="177" t="s">
        <v>3155</v>
      </c>
      <c r="B187" s="218">
        <v>45769</v>
      </c>
      <c r="C187" s="114" t="s">
        <v>1550</v>
      </c>
      <c r="D187" s="114" t="s">
        <v>306</v>
      </c>
      <c r="E187" s="114" t="s">
        <v>307</v>
      </c>
      <c r="F187" s="72" t="s">
        <v>471</v>
      </c>
      <c r="G187" s="72" t="s">
        <v>360</v>
      </c>
      <c r="H187" s="86" t="s">
        <v>264</v>
      </c>
      <c r="I187" s="86" t="s">
        <v>267</v>
      </c>
      <c r="J187" s="114" t="s">
        <v>2466</v>
      </c>
      <c r="K187" s="114" t="s">
        <v>2828</v>
      </c>
      <c r="L187" s="114" t="s">
        <v>2935</v>
      </c>
      <c r="M187" s="213"/>
      <c r="N187" s="219"/>
      <c r="O187" s="219"/>
      <c r="P187" s="219"/>
      <c r="Q187" s="219"/>
      <c r="R187" s="219"/>
      <c r="S187" s="219"/>
      <c r="T187" s="219"/>
      <c r="U187" s="219"/>
      <c r="V187" s="219"/>
      <c r="W187" s="219"/>
      <c r="X187" s="219"/>
      <c r="Y187" s="219"/>
    </row>
    <row r="188" spans="1:25" ht="86.4" x14ac:dyDescent="0.3">
      <c r="A188" s="177" t="s">
        <v>3155</v>
      </c>
      <c r="B188" s="218">
        <v>45769</v>
      </c>
      <c r="C188" s="114" t="s">
        <v>1550</v>
      </c>
      <c r="D188" s="114" t="s">
        <v>306</v>
      </c>
      <c r="E188" s="114" t="s">
        <v>307</v>
      </c>
      <c r="F188" s="72" t="s">
        <v>471</v>
      </c>
      <c r="G188" s="72" t="s">
        <v>362</v>
      </c>
      <c r="H188" s="86" t="s">
        <v>264</v>
      </c>
      <c r="I188" s="86" t="s">
        <v>267</v>
      </c>
      <c r="J188" s="114" t="s">
        <v>2725</v>
      </c>
      <c r="K188" s="114" t="s">
        <v>1701</v>
      </c>
      <c r="L188" s="114" t="s">
        <v>2623</v>
      </c>
      <c r="M188" s="213"/>
      <c r="N188" s="219"/>
      <c r="O188" s="219"/>
      <c r="P188" s="219"/>
      <c r="Q188" s="219"/>
      <c r="R188" s="219"/>
      <c r="S188" s="219"/>
      <c r="T188" s="219"/>
      <c r="U188" s="219"/>
      <c r="V188" s="219"/>
      <c r="W188" s="219"/>
      <c r="X188" s="219"/>
      <c r="Y188" s="219"/>
    </row>
    <row r="189" spans="1:25" ht="201.6" x14ac:dyDescent="0.3">
      <c r="A189" s="177" t="s">
        <v>3155</v>
      </c>
      <c r="B189" s="218">
        <v>45769</v>
      </c>
      <c r="C189" s="114" t="s">
        <v>1550</v>
      </c>
      <c r="D189" s="114" t="s">
        <v>306</v>
      </c>
      <c r="E189" s="114" t="s">
        <v>307</v>
      </c>
      <c r="F189" s="72" t="s">
        <v>366</v>
      </c>
      <c r="G189" s="72" t="s">
        <v>34</v>
      </c>
      <c r="H189" s="86"/>
      <c r="I189" s="86"/>
      <c r="J189" s="114" t="s">
        <v>1892</v>
      </c>
      <c r="K189" s="114" t="s">
        <v>2829</v>
      </c>
      <c r="L189" s="114" t="s">
        <v>2936</v>
      </c>
      <c r="M189" s="213" t="s">
        <v>1801</v>
      </c>
      <c r="N189" s="219"/>
      <c r="O189" s="219"/>
      <c r="P189" s="219"/>
      <c r="Q189" s="219"/>
      <c r="R189" s="219"/>
      <c r="S189" s="219"/>
      <c r="T189" s="219"/>
      <c r="U189" s="219"/>
      <c r="V189" s="219"/>
      <c r="W189" s="219"/>
      <c r="X189" s="219"/>
      <c r="Y189" s="219"/>
    </row>
    <row r="190" spans="1:25" ht="57.6" x14ac:dyDescent="0.3">
      <c r="A190" s="177" t="s">
        <v>3155</v>
      </c>
      <c r="B190" s="218">
        <v>45769</v>
      </c>
      <c r="C190" s="114" t="s">
        <v>1550</v>
      </c>
      <c r="D190" s="114" t="s">
        <v>306</v>
      </c>
      <c r="E190" s="114" t="s">
        <v>307</v>
      </c>
      <c r="F190" s="72" t="s">
        <v>366</v>
      </c>
      <c r="G190" s="72" t="s">
        <v>368</v>
      </c>
      <c r="H190" s="86" t="s">
        <v>264</v>
      </c>
      <c r="I190" s="86" t="s">
        <v>267</v>
      </c>
      <c r="J190" s="114" t="s">
        <v>2472</v>
      </c>
      <c r="K190" s="114" t="s">
        <v>369</v>
      </c>
      <c r="L190" s="114" t="s">
        <v>2473</v>
      </c>
      <c r="M190" s="213"/>
      <c r="N190" s="219"/>
      <c r="O190" s="219"/>
      <c r="P190" s="219"/>
      <c r="Q190" s="219"/>
      <c r="R190" s="219"/>
      <c r="S190" s="219"/>
      <c r="T190" s="219"/>
      <c r="U190" s="219"/>
      <c r="V190" s="219"/>
      <c r="W190" s="219"/>
      <c r="X190" s="219"/>
      <c r="Y190" s="219"/>
    </row>
    <row r="191" spans="1:25" ht="230.4" x14ac:dyDescent="0.3">
      <c r="A191" s="177" t="s">
        <v>3155</v>
      </c>
      <c r="B191" s="218">
        <v>45769</v>
      </c>
      <c r="C191" s="114" t="s">
        <v>1550</v>
      </c>
      <c r="D191" s="114" t="s">
        <v>306</v>
      </c>
      <c r="E191" s="114" t="s">
        <v>307</v>
      </c>
      <c r="F191" s="72" t="s">
        <v>409</v>
      </c>
      <c r="G191" s="72" t="s">
        <v>34</v>
      </c>
      <c r="H191" s="86"/>
      <c r="I191" s="86"/>
      <c r="J191" s="114" t="s">
        <v>1892</v>
      </c>
      <c r="K191" s="114" t="s">
        <v>2830</v>
      </c>
      <c r="L191" s="114" t="s">
        <v>2937</v>
      </c>
      <c r="M191" s="213" t="s">
        <v>1801</v>
      </c>
      <c r="N191" s="219"/>
      <c r="O191" s="219"/>
      <c r="P191" s="219"/>
      <c r="Q191" s="219"/>
      <c r="R191" s="219"/>
      <c r="S191" s="219"/>
      <c r="T191" s="219"/>
      <c r="U191" s="219"/>
      <c r="V191" s="219"/>
      <c r="W191" s="219"/>
      <c r="X191" s="219"/>
      <c r="Y191" s="219"/>
    </row>
    <row r="192" spans="1:25" ht="158.4" x14ac:dyDescent="0.3">
      <c r="A192" s="177" t="s">
        <v>3155</v>
      </c>
      <c r="B192" s="218">
        <v>45772</v>
      </c>
      <c r="C192" s="114" t="s">
        <v>2510</v>
      </c>
      <c r="D192" s="114" t="s">
        <v>657</v>
      </c>
      <c r="E192" s="114" t="s">
        <v>823</v>
      </c>
      <c r="F192" s="72" t="s">
        <v>2501</v>
      </c>
      <c r="G192" s="72" t="s">
        <v>2505</v>
      </c>
      <c r="H192" s="86" t="s">
        <v>264</v>
      </c>
      <c r="I192" s="86" t="s">
        <v>267</v>
      </c>
      <c r="J192" s="114" t="s">
        <v>3071</v>
      </c>
      <c r="K192" s="114" t="s">
        <v>2509</v>
      </c>
      <c r="L192" s="114" t="s">
        <v>2938</v>
      </c>
      <c r="M192" s="213"/>
      <c r="N192" s="219"/>
      <c r="O192" s="219"/>
      <c r="P192" s="219"/>
      <c r="Q192" s="219"/>
      <c r="R192" s="219"/>
      <c r="S192" s="219"/>
      <c r="T192" s="219"/>
      <c r="U192" s="219"/>
      <c r="V192" s="219"/>
      <c r="W192" s="219"/>
      <c r="X192" s="219"/>
      <c r="Y192" s="219"/>
    </row>
    <row r="193" spans="1:25" ht="100.8" x14ac:dyDescent="0.3">
      <c r="A193" s="177" t="s">
        <v>3155</v>
      </c>
      <c r="B193" s="218">
        <v>45772</v>
      </c>
      <c r="C193" s="114" t="s">
        <v>1549</v>
      </c>
      <c r="D193" s="114" t="s">
        <v>657</v>
      </c>
      <c r="E193" s="114" t="s">
        <v>823</v>
      </c>
      <c r="F193" s="72" t="s">
        <v>2501</v>
      </c>
      <c r="G193" s="72" t="s">
        <v>2505</v>
      </c>
      <c r="H193" s="86" t="s">
        <v>264</v>
      </c>
      <c r="I193" s="86" t="s">
        <v>267</v>
      </c>
      <c r="J193" s="114" t="s">
        <v>2511</v>
      </c>
      <c r="K193" s="114" t="s">
        <v>2512</v>
      </c>
      <c r="L193" s="114" t="s">
        <v>2939</v>
      </c>
      <c r="M193" s="213" t="s">
        <v>3069</v>
      </c>
      <c r="N193" s="219"/>
      <c r="O193" s="219"/>
      <c r="P193" s="219"/>
      <c r="Q193" s="219"/>
      <c r="R193" s="219"/>
      <c r="S193" s="219"/>
      <c r="T193" s="219"/>
      <c r="U193" s="219"/>
      <c r="V193" s="219"/>
      <c r="W193" s="219"/>
      <c r="X193" s="219"/>
      <c r="Y193" s="219"/>
    </row>
    <row r="194" spans="1:25" ht="100.8" x14ac:dyDescent="0.3">
      <c r="A194" s="177" t="s">
        <v>3155</v>
      </c>
      <c r="B194" s="218">
        <v>45772</v>
      </c>
      <c r="C194" s="114" t="s">
        <v>244</v>
      </c>
      <c r="D194" s="114" t="s">
        <v>830</v>
      </c>
      <c r="E194" s="114" t="s">
        <v>1446</v>
      </c>
      <c r="F194" s="72" t="s">
        <v>842</v>
      </c>
      <c r="G194" s="72" t="s">
        <v>844</v>
      </c>
      <c r="H194" s="86" t="s">
        <v>264</v>
      </c>
      <c r="I194" s="86" t="s">
        <v>265</v>
      </c>
      <c r="J194" s="114" t="s">
        <v>2528</v>
      </c>
      <c r="K194" s="114" t="s">
        <v>2517</v>
      </c>
      <c r="L194" s="114" t="s">
        <v>2516</v>
      </c>
      <c r="M194" s="213" t="s">
        <v>3070</v>
      </c>
      <c r="N194" s="219"/>
      <c r="O194" s="219"/>
      <c r="P194" s="219"/>
      <c r="Q194" s="219"/>
      <c r="R194" s="219"/>
      <c r="S194" s="219"/>
      <c r="T194" s="219"/>
      <c r="U194" s="219"/>
      <c r="V194" s="219"/>
      <c r="W194" s="219"/>
      <c r="X194" s="219"/>
      <c r="Y194" s="219"/>
    </row>
    <row r="195" spans="1:25" ht="86.4" x14ac:dyDescent="0.3">
      <c r="A195" s="177" t="s">
        <v>3155</v>
      </c>
      <c r="B195" s="218">
        <v>45772</v>
      </c>
      <c r="C195" s="114" t="s">
        <v>244</v>
      </c>
      <c r="D195" s="114" t="s">
        <v>830</v>
      </c>
      <c r="E195" s="114" t="s">
        <v>1446</v>
      </c>
      <c r="F195" s="72" t="s">
        <v>842</v>
      </c>
      <c r="G195" s="72" t="s">
        <v>2518</v>
      </c>
      <c r="H195" s="86" t="s">
        <v>264</v>
      </c>
      <c r="I195" s="86" t="s">
        <v>265</v>
      </c>
      <c r="J195" s="114" t="s">
        <v>2993</v>
      </c>
      <c r="K195" s="114" t="s">
        <v>2517</v>
      </c>
      <c r="L195" s="114" t="s">
        <v>3062</v>
      </c>
      <c r="M195" s="213" t="s">
        <v>3070</v>
      </c>
      <c r="N195" s="219"/>
      <c r="O195" s="219"/>
      <c r="P195" s="219"/>
      <c r="Q195" s="219"/>
      <c r="R195" s="219"/>
      <c r="S195" s="219"/>
      <c r="T195" s="219"/>
      <c r="U195" s="219"/>
      <c r="V195" s="219"/>
      <c r="W195" s="219"/>
      <c r="X195" s="219"/>
      <c r="Y195" s="219"/>
    </row>
    <row r="196" spans="1:25" ht="57.6" x14ac:dyDescent="0.3">
      <c r="A196" s="177" t="s">
        <v>3155</v>
      </c>
      <c r="B196" s="218">
        <v>45772</v>
      </c>
      <c r="C196" s="114" t="s">
        <v>244</v>
      </c>
      <c r="D196" s="114" t="s">
        <v>830</v>
      </c>
      <c r="E196" s="114" t="s">
        <v>1446</v>
      </c>
      <c r="F196" s="72" t="s">
        <v>842</v>
      </c>
      <c r="G196" s="72" t="s">
        <v>837</v>
      </c>
      <c r="H196" s="86" t="s">
        <v>264</v>
      </c>
      <c r="I196" s="86" t="s">
        <v>265</v>
      </c>
      <c r="J196" s="114" t="s">
        <v>3027</v>
      </c>
      <c r="K196" s="114" t="s">
        <v>2886</v>
      </c>
      <c r="L196" s="114" t="s">
        <v>3019</v>
      </c>
      <c r="M196" s="213" t="s">
        <v>3075</v>
      </c>
      <c r="N196" s="219"/>
      <c r="O196" s="219"/>
      <c r="P196" s="219"/>
      <c r="Q196" s="219"/>
      <c r="R196" s="219"/>
      <c r="S196" s="219"/>
      <c r="T196" s="219"/>
      <c r="U196" s="219"/>
      <c r="V196" s="219"/>
      <c r="W196" s="219"/>
      <c r="X196" s="219"/>
      <c r="Y196" s="219"/>
    </row>
    <row r="197" spans="1:25" ht="201.6" x14ac:dyDescent="0.3">
      <c r="A197" s="177" t="s">
        <v>3155</v>
      </c>
      <c r="B197" s="218">
        <v>45772</v>
      </c>
      <c r="C197" s="114" t="s">
        <v>1550</v>
      </c>
      <c r="D197" s="114" t="s">
        <v>895</v>
      </c>
      <c r="E197" s="114" t="s">
        <v>2495</v>
      </c>
      <c r="F197" s="72" t="s">
        <v>896</v>
      </c>
      <c r="G197" s="72" t="s">
        <v>34</v>
      </c>
      <c r="H197" s="86"/>
      <c r="I197" s="86"/>
      <c r="J197" s="114" t="s">
        <v>1892</v>
      </c>
      <c r="K197" s="114" t="s">
        <v>2831</v>
      </c>
      <c r="L197" s="114" t="s">
        <v>2940</v>
      </c>
      <c r="M197" s="213" t="s">
        <v>1801</v>
      </c>
      <c r="N197" s="219"/>
      <c r="O197" s="219"/>
      <c r="P197" s="219"/>
      <c r="Q197" s="219"/>
      <c r="R197" s="219"/>
      <c r="S197" s="219"/>
      <c r="T197" s="219"/>
      <c r="U197" s="219"/>
      <c r="V197" s="219"/>
      <c r="W197" s="219"/>
      <c r="X197" s="219"/>
      <c r="Y197" s="219"/>
    </row>
    <row r="198" spans="1:25" ht="100.8" x14ac:dyDescent="0.3">
      <c r="A198" s="177" t="s">
        <v>3155</v>
      </c>
      <c r="B198" s="218">
        <v>45772</v>
      </c>
      <c r="C198" s="114" t="s">
        <v>1550</v>
      </c>
      <c r="D198" s="114" t="s">
        <v>895</v>
      </c>
      <c r="E198" s="114" t="s">
        <v>2495</v>
      </c>
      <c r="F198" s="72" t="s">
        <v>896</v>
      </c>
      <c r="G198" s="72" t="s">
        <v>898</v>
      </c>
      <c r="H198" s="86" t="s">
        <v>347</v>
      </c>
      <c r="I198" s="86" t="s">
        <v>265</v>
      </c>
      <c r="J198" s="114" t="s">
        <v>2525</v>
      </c>
      <c r="K198" s="114" t="s">
        <v>2832</v>
      </c>
      <c r="L198" s="114" t="s">
        <v>2523</v>
      </c>
      <c r="M198" s="213" t="s">
        <v>1801</v>
      </c>
      <c r="N198" s="219"/>
      <c r="O198" s="219"/>
      <c r="P198" s="219"/>
      <c r="Q198" s="219"/>
      <c r="R198" s="219"/>
      <c r="S198" s="219"/>
      <c r="T198" s="219"/>
      <c r="U198" s="219"/>
      <c r="V198" s="219"/>
      <c r="W198" s="219"/>
      <c r="X198" s="219"/>
      <c r="Y198" s="219"/>
    </row>
    <row r="199" spans="1:25" ht="86.4" x14ac:dyDescent="0.3">
      <c r="A199" s="177" t="s">
        <v>3155</v>
      </c>
      <c r="B199" s="218">
        <v>45775</v>
      </c>
      <c r="C199" s="114" t="s">
        <v>1550</v>
      </c>
      <c r="D199" s="114" t="s">
        <v>657</v>
      </c>
      <c r="E199" s="114" t="s">
        <v>1507</v>
      </c>
      <c r="F199" s="72" t="s">
        <v>706</v>
      </c>
      <c r="G199" s="72" t="s">
        <v>694</v>
      </c>
      <c r="H199" s="86" t="s">
        <v>273</v>
      </c>
      <c r="I199" s="86" t="s">
        <v>267</v>
      </c>
      <c r="J199" s="114" t="s">
        <v>2994</v>
      </c>
      <c r="K199" s="114" t="s">
        <v>2833</v>
      </c>
      <c r="L199" s="114" t="s">
        <v>2833</v>
      </c>
      <c r="M199" s="213"/>
      <c r="N199" s="219"/>
      <c r="O199" s="219"/>
      <c r="P199" s="219"/>
      <c r="Q199" s="219"/>
      <c r="R199" s="219"/>
      <c r="S199" s="219"/>
      <c r="T199" s="219"/>
      <c r="U199" s="219"/>
      <c r="V199" s="219"/>
      <c r="W199" s="219"/>
      <c r="X199" s="219"/>
      <c r="Y199" s="219"/>
    </row>
    <row r="200" spans="1:25" ht="144" x14ac:dyDescent="0.3">
      <c r="A200" s="177" t="s">
        <v>3155</v>
      </c>
      <c r="B200" s="218">
        <v>45775</v>
      </c>
      <c r="C200" s="114" t="s">
        <v>244</v>
      </c>
      <c r="D200" s="114" t="s">
        <v>657</v>
      </c>
      <c r="E200" s="114" t="s">
        <v>1507</v>
      </c>
      <c r="F200" s="72" t="s">
        <v>691</v>
      </c>
      <c r="G200" s="72" t="s">
        <v>696</v>
      </c>
      <c r="H200" s="86" t="s">
        <v>273</v>
      </c>
      <c r="I200" s="86" t="s">
        <v>267</v>
      </c>
      <c r="J200" s="114" t="s">
        <v>2531</v>
      </c>
      <c r="K200" s="114" t="s">
        <v>2834</v>
      </c>
      <c r="L200" s="114" t="s">
        <v>2941</v>
      </c>
      <c r="M200" s="213" t="s">
        <v>3070</v>
      </c>
      <c r="N200" s="219"/>
      <c r="O200" s="219"/>
      <c r="P200" s="219"/>
      <c r="Q200" s="219"/>
      <c r="R200" s="219"/>
      <c r="S200" s="219"/>
      <c r="T200" s="219"/>
      <c r="U200" s="219"/>
      <c r="V200" s="219"/>
      <c r="W200" s="219"/>
      <c r="X200" s="219"/>
      <c r="Y200" s="219"/>
    </row>
    <row r="201" spans="1:25" ht="144" x14ac:dyDescent="0.3">
      <c r="A201" s="177" t="s">
        <v>3155</v>
      </c>
      <c r="B201" s="218">
        <v>45775</v>
      </c>
      <c r="C201" s="114" t="s">
        <v>244</v>
      </c>
      <c r="D201" s="114" t="s">
        <v>657</v>
      </c>
      <c r="E201" s="114" t="s">
        <v>1507</v>
      </c>
      <c r="F201" s="72" t="s">
        <v>691</v>
      </c>
      <c r="G201" s="72" t="s">
        <v>704</v>
      </c>
      <c r="H201" s="86" t="s">
        <v>273</v>
      </c>
      <c r="I201" s="86" t="s">
        <v>267</v>
      </c>
      <c r="J201" s="114" t="s">
        <v>2531</v>
      </c>
      <c r="K201" s="114" t="s">
        <v>2835</v>
      </c>
      <c r="L201" s="114" t="s">
        <v>2942</v>
      </c>
      <c r="M201" s="213" t="s">
        <v>3070</v>
      </c>
      <c r="N201" s="219"/>
      <c r="O201" s="219"/>
      <c r="P201" s="219"/>
      <c r="Q201" s="219"/>
      <c r="R201" s="219"/>
      <c r="S201" s="219"/>
      <c r="T201" s="219"/>
      <c r="U201" s="219"/>
      <c r="V201" s="219"/>
      <c r="W201" s="219"/>
      <c r="X201" s="219"/>
      <c r="Y201" s="219"/>
    </row>
    <row r="202" spans="1:25" ht="158.4" x14ac:dyDescent="0.3">
      <c r="A202" s="177" t="s">
        <v>3155</v>
      </c>
      <c r="B202" s="218">
        <v>45775</v>
      </c>
      <c r="C202" s="114" t="s">
        <v>1550</v>
      </c>
      <c r="D202" s="114" t="s">
        <v>657</v>
      </c>
      <c r="E202" s="114" t="s">
        <v>1507</v>
      </c>
      <c r="F202" s="72" t="s">
        <v>691</v>
      </c>
      <c r="G202" s="72" t="s">
        <v>704</v>
      </c>
      <c r="H202" s="86" t="s">
        <v>273</v>
      </c>
      <c r="I202" s="86" t="s">
        <v>267</v>
      </c>
      <c r="J202" s="114" t="s">
        <v>2533</v>
      </c>
      <c r="K202" s="114" t="s">
        <v>2836</v>
      </c>
      <c r="L202" s="114" t="s">
        <v>2943</v>
      </c>
      <c r="M202" s="213"/>
      <c r="N202" s="219"/>
      <c r="O202" s="219"/>
      <c r="P202" s="219"/>
      <c r="Q202" s="219"/>
      <c r="R202" s="219"/>
      <c r="S202" s="219"/>
      <c r="T202" s="219"/>
      <c r="U202" s="219"/>
      <c r="V202" s="219"/>
      <c r="W202" s="219"/>
      <c r="X202" s="219"/>
      <c r="Y202" s="219"/>
    </row>
    <row r="203" spans="1:25" ht="86.4" x14ac:dyDescent="0.3">
      <c r="A203" s="177" t="s">
        <v>3155</v>
      </c>
      <c r="B203" s="218">
        <v>45775</v>
      </c>
      <c r="C203" s="114" t="s">
        <v>1550</v>
      </c>
      <c r="D203" s="114" t="s">
        <v>657</v>
      </c>
      <c r="E203" s="114" t="s">
        <v>1507</v>
      </c>
      <c r="F203" s="72" t="s">
        <v>671</v>
      </c>
      <c r="G203" s="72" t="s">
        <v>670</v>
      </c>
      <c r="H203" s="86" t="s">
        <v>264</v>
      </c>
      <c r="I203" s="86" t="s">
        <v>267</v>
      </c>
      <c r="J203" s="114" t="s">
        <v>2536</v>
      </c>
      <c r="K203" s="114" t="s">
        <v>2837</v>
      </c>
      <c r="L203" s="114" t="s">
        <v>2535</v>
      </c>
      <c r="M203" s="213"/>
      <c r="N203" s="219"/>
      <c r="O203" s="219"/>
      <c r="P203" s="219"/>
      <c r="Q203" s="219"/>
      <c r="R203" s="219"/>
      <c r="S203" s="219"/>
      <c r="T203" s="219"/>
      <c r="U203" s="219"/>
      <c r="V203" s="219"/>
      <c r="W203" s="219"/>
      <c r="X203" s="219"/>
      <c r="Y203" s="219"/>
    </row>
    <row r="204" spans="1:25" ht="129.6" x14ac:dyDescent="0.3">
      <c r="A204" s="177" t="s">
        <v>3155</v>
      </c>
      <c r="B204" s="218">
        <v>45775</v>
      </c>
      <c r="C204" s="114" t="s">
        <v>244</v>
      </c>
      <c r="D204" s="114" t="s">
        <v>657</v>
      </c>
      <c r="E204" s="114" t="s">
        <v>1507</v>
      </c>
      <c r="F204" s="72" t="s">
        <v>673</v>
      </c>
      <c r="G204" s="72" t="s">
        <v>677</v>
      </c>
      <c r="H204" s="86" t="s">
        <v>273</v>
      </c>
      <c r="I204" s="86" t="s">
        <v>267</v>
      </c>
      <c r="J204" s="114" t="s">
        <v>2537</v>
      </c>
      <c r="K204" s="114" t="s">
        <v>2838</v>
      </c>
      <c r="L204" s="114" t="s">
        <v>3473</v>
      </c>
      <c r="M204" s="213" t="s">
        <v>1709</v>
      </c>
      <c r="N204" s="219"/>
      <c r="O204" s="219"/>
      <c r="P204" s="219"/>
      <c r="Q204" s="219"/>
      <c r="R204" s="219"/>
      <c r="S204" s="219"/>
      <c r="T204" s="219"/>
      <c r="U204" s="219"/>
      <c r="V204" s="219"/>
      <c r="W204" s="219"/>
      <c r="X204" s="219"/>
      <c r="Y204" s="219"/>
    </row>
    <row r="205" spans="1:25" ht="100.8" x14ac:dyDescent="0.3">
      <c r="A205" s="177" t="s">
        <v>3155</v>
      </c>
      <c r="B205" s="218">
        <v>45775</v>
      </c>
      <c r="C205" s="114" t="s">
        <v>1550</v>
      </c>
      <c r="D205" s="114" t="s">
        <v>657</v>
      </c>
      <c r="E205" s="114" t="s">
        <v>1507</v>
      </c>
      <c r="F205" s="72" t="s">
        <v>671</v>
      </c>
      <c r="G205" s="72" t="s">
        <v>670</v>
      </c>
      <c r="H205" s="86" t="s">
        <v>273</v>
      </c>
      <c r="I205" s="86" t="s">
        <v>267</v>
      </c>
      <c r="J205" s="114" t="s">
        <v>2995</v>
      </c>
      <c r="K205" s="114" t="s">
        <v>2839</v>
      </c>
      <c r="L205" s="114" t="s">
        <v>2944</v>
      </c>
      <c r="M205" s="213"/>
      <c r="N205" s="219"/>
      <c r="O205" s="219"/>
      <c r="P205" s="219"/>
      <c r="Q205" s="219"/>
      <c r="R205" s="219"/>
      <c r="S205" s="219"/>
      <c r="T205" s="219"/>
      <c r="U205" s="219"/>
      <c r="V205" s="219"/>
      <c r="W205" s="219"/>
      <c r="X205" s="219"/>
      <c r="Y205" s="219"/>
    </row>
    <row r="206" spans="1:25" ht="57.6" x14ac:dyDescent="0.3">
      <c r="A206" s="177" t="s">
        <v>3155</v>
      </c>
      <c r="B206" s="218">
        <v>45775</v>
      </c>
      <c r="C206" s="114" t="s">
        <v>1550</v>
      </c>
      <c r="D206" s="114" t="s">
        <v>657</v>
      </c>
      <c r="E206" s="114" t="s">
        <v>1507</v>
      </c>
      <c r="F206" s="72" t="s">
        <v>671</v>
      </c>
      <c r="G206" s="72" t="s">
        <v>2539</v>
      </c>
      <c r="H206" s="86" t="s">
        <v>273</v>
      </c>
      <c r="I206" s="86" t="s">
        <v>267</v>
      </c>
      <c r="J206" s="114" t="s">
        <v>2541</v>
      </c>
      <c r="K206" s="114" t="s">
        <v>763</v>
      </c>
      <c r="L206" s="114" t="s">
        <v>3534</v>
      </c>
      <c r="M206" s="213"/>
      <c r="N206" s="219"/>
      <c r="O206" s="219"/>
      <c r="P206" s="219"/>
      <c r="Q206" s="219"/>
      <c r="R206" s="219"/>
      <c r="S206" s="219"/>
      <c r="T206" s="219"/>
      <c r="U206" s="219"/>
      <c r="V206" s="219"/>
      <c r="W206" s="219"/>
      <c r="X206" s="219"/>
      <c r="Y206" s="219"/>
    </row>
    <row r="207" spans="1:25" ht="172.8" x14ac:dyDescent="0.3">
      <c r="A207" s="177" t="s">
        <v>3155</v>
      </c>
      <c r="B207" s="218">
        <v>45775</v>
      </c>
      <c r="C207" s="114" t="s">
        <v>1550</v>
      </c>
      <c r="D207" s="114" t="s">
        <v>657</v>
      </c>
      <c r="E207" s="114" t="s">
        <v>1507</v>
      </c>
      <c r="F207" s="72" t="s">
        <v>671</v>
      </c>
      <c r="G207" s="72" t="s">
        <v>2539</v>
      </c>
      <c r="H207" s="86" t="s">
        <v>273</v>
      </c>
      <c r="I207" s="86" t="s">
        <v>267</v>
      </c>
      <c r="J207" s="114" t="s">
        <v>2542</v>
      </c>
      <c r="K207" s="114" t="s">
        <v>763</v>
      </c>
      <c r="L207" s="114" t="s">
        <v>2945</v>
      </c>
      <c r="M207" s="213"/>
      <c r="N207" s="219"/>
      <c r="O207" s="219"/>
      <c r="P207" s="219"/>
      <c r="Q207" s="219"/>
      <c r="R207" s="219"/>
      <c r="S207" s="219"/>
      <c r="T207" s="219"/>
      <c r="U207" s="219"/>
      <c r="V207" s="219"/>
      <c r="W207" s="219"/>
      <c r="X207" s="219"/>
      <c r="Y207" s="219"/>
    </row>
    <row r="208" spans="1:25" ht="129.6" x14ac:dyDescent="0.3">
      <c r="A208" s="177" t="s">
        <v>3155</v>
      </c>
      <c r="B208" s="218">
        <v>45775</v>
      </c>
      <c r="C208" s="114" t="s">
        <v>1550</v>
      </c>
      <c r="D208" s="114" t="s">
        <v>657</v>
      </c>
      <c r="E208" s="114" t="s">
        <v>1507</v>
      </c>
      <c r="F208" s="72" t="s">
        <v>767</v>
      </c>
      <c r="G208" s="72" t="s">
        <v>2544</v>
      </c>
      <c r="H208" s="86" t="s">
        <v>273</v>
      </c>
      <c r="I208" s="86" t="s">
        <v>267</v>
      </c>
      <c r="J208" s="114" t="s">
        <v>2537</v>
      </c>
      <c r="K208" s="114" t="s">
        <v>2840</v>
      </c>
      <c r="L208" s="114" t="s">
        <v>2840</v>
      </c>
      <c r="M208" s="213"/>
      <c r="N208" s="219"/>
      <c r="O208" s="219"/>
      <c r="P208" s="219"/>
      <c r="Q208" s="219"/>
      <c r="R208" s="219"/>
      <c r="S208" s="219"/>
      <c r="T208" s="219"/>
      <c r="U208" s="219"/>
      <c r="V208" s="219"/>
      <c r="W208" s="219"/>
      <c r="X208" s="219"/>
      <c r="Y208" s="219"/>
    </row>
    <row r="209" spans="1:25" ht="72" x14ac:dyDescent="0.3">
      <c r="A209" s="177" t="s">
        <v>3155</v>
      </c>
      <c r="B209" s="218">
        <v>45775</v>
      </c>
      <c r="C209" s="114" t="s">
        <v>1550</v>
      </c>
      <c r="D209" s="114" t="s">
        <v>657</v>
      </c>
      <c r="E209" s="114" t="s">
        <v>1507</v>
      </c>
      <c r="F209" s="72" t="s">
        <v>767</v>
      </c>
      <c r="G209" s="72" t="s">
        <v>2553</v>
      </c>
      <c r="H209" s="86" t="s">
        <v>273</v>
      </c>
      <c r="I209" s="86" t="s">
        <v>267</v>
      </c>
      <c r="J209" s="114" t="s">
        <v>2996</v>
      </c>
      <c r="K209" s="114"/>
      <c r="L209" s="114" t="s">
        <v>2549</v>
      </c>
      <c r="M209" s="213"/>
      <c r="N209" s="219"/>
      <c r="O209" s="219"/>
      <c r="P209" s="219"/>
      <c r="Q209" s="219"/>
      <c r="R209" s="219"/>
      <c r="S209" s="219"/>
      <c r="T209" s="219"/>
      <c r="U209" s="219"/>
      <c r="V209" s="219"/>
      <c r="W209" s="219"/>
      <c r="X209" s="219"/>
      <c r="Y209" s="219"/>
    </row>
    <row r="210" spans="1:25" ht="57.6" x14ac:dyDescent="0.3">
      <c r="A210" s="177" t="s">
        <v>3155</v>
      </c>
      <c r="B210" s="218">
        <v>45775</v>
      </c>
      <c r="C210" s="114" t="s">
        <v>247</v>
      </c>
      <c r="D210" s="114" t="s">
        <v>657</v>
      </c>
      <c r="E210" s="114" t="s">
        <v>1507</v>
      </c>
      <c r="F210" s="72" t="s">
        <v>767</v>
      </c>
      <c r="G210" s="72" t="s">
        <v>777</v>
      </c>
      <c r="H210" s="86" t="s">
        <v>273</v>
      </c>
      <c r="I210" s="86" t="s">
        <v>267</v>
      </c>
      <c r="J210" s="114" t="s">
        <v>2552</v>
      </c>
      <c r="K210" s="114" t="s">
        <v>778</v>
      </c>
      <c r="L210" s="114" t="s">
        <v>34</v>
      </c>
      <c r="M210" s="213" t="s">
        <v>3068</v>
      </c>
      <c r="N210" s="219"/>
      <c r="O210" s="219"/>
      <c r="P210" s="219"/>
      <c r="Q210" s="219"/>
      <c r="R210" s="219"/>
      <c r="S210" s="219"/>
      <c r="T210" s="219"/>
      <c r="U210" s="219"/>
      <c r="V210" s="219"/>
      <c r="W210" s="219"/>
      <c r="X210" s="219"/>
      <c r="Y210" s="219"/>
    </row>
    <row r="211" spans="1:25" ht="72" x14ac:dyDescent="0.3">
      <c r="A211" s="177" t="s">
        <v>3155</v>
      </c>
      <c r="B211" s="218">
        <v>45775</v>
      </c>
      <c r="C211" s="114" t="s">
        <v>1550</v>
      </c>
      <c r="D211" s="114" t="s">
        <v>657</v>
      </c>
      <c r="E211" s="114" t="s">
        <v>1507</v>
      </c>
      <c r="F211" s="72" t="s">
        <v>779</v>
      </c>
      <c r="G211" s="72" t="s">
        <v>780</v>
      </c>
      <c r="H211" s="86" t="s">
        <v>273</v>
      </c>
      <c r="I211" s="86" t="s">
        <v>267</v>
      </c>
      <c r="J211" s="114" t="s">
        <v>2556</v>
      </c>
      <c r="K211" s="114" t="s">
        <v>2554</v>
      </c>
      <c r="L211" s="114" t="s">
        <v>3535</v>
      </c>
      <c r="M211" s="213"/>
      <c r="N211" s="219"/>
      <c r="O211" s="219"/>
      <c r="P211" s="219"/>
      <c r="Q211" s="219"/>
      <c r="R211" s="219"/>
      <c r="S211" s="219"/>
      <c r="T211" s="219"/>
      <c r="U211" s="219"/>
      <c r="V211" s="219"/>
      <c r="W211" s="219"/>
      <c r="X211" s="219"/>
      <c r="Y211" s="219"/>
    </row>
    <row r="212" spans="1:25" ht="129.6" x14ac:dyDescent="0.3">
      <c r="A212" s="177" t="s">
        <v>3155</v>
      </c>
      <c r="B212" s="218">
        <v>45775</v>
      </c>
      <c r="C212" s="114" t="s">
        <v>1550</v>
      </c>
      <c r="D212" s="114" t="s">
        <v>657</v>
      </c>
      <c r="E212" s="114" t="s">
        <v>1507</v>
      </c>
      <c r="F212" s="72" t="s">
        <v>779</v>
      </c>
      <c r="G212" s="72" t="s">
        <v>737</v>
      </c>
      <c r="H212" s="86" t="s">
        <v>273</v>
      </c>
      <c r="I212" s="86" t="s">
        <v>267</v>
      </c>
      <c r="J212" s="114" t="s">
        <v>2556</v>
      </c>
      <c r="K212" s="114" t="s">
        <v>2841</v>
      </c>
      <c r="L212" s="114" t="s">
        <v>3474</v>
      </c>
      <c r="M212" s="213"/>
      <c r="N212" s="219"/>
      <c r="O212" s="219"/>
      <c r="P212" s="219"/>
      <c r="Q212" s="219"/>
      <c r="R212" s="219"/>
      <c r="S212" s="219"/>
      <c r="T212" s="219"/>
      <c r="U212" s="219"/>
      <c r="V212" s="219"/>
      <c r="W212" s="219"/>
      <c r="X212" s="219"/>
      <c r="Y212" s="219"/>
    </row>
    <row r="213" spans="1:25" ht="259.2" x14ac:dyDescent="0.3">
      <c r="A213" s="177" t="s">
        <v>3155</v>
      </c>
      <c r="B213" s="218">
        <v>45776</v>
      </c>
      <c r="C213" s="114" t="s">
        <v>244</v>
      </c>
      <c r="D213" s="114" t="s">
        <v>657</v>
      </c>
      <c r="E213" s="114" t="s">
        <v>718</v>
      </c>
      <c r="F213" s="72" t="s">
        <v>722</v>
      </c>
      <c r="G213" s="72" t="s">
        <v>723</v>
      </c>
      <c r="H213" s="86" t="s">
        <v>273</v>
      </c>
      <c r="I213" s="86" t="s">
        <v>267</v>
      </c>
      <c r="J213" s="114" t="s">
        <v>2560</v>
      </c>
      <c r="K213" s="114" t="s">
        <v>2842</v>
      </c>
      <c r="L213" s="114" t="s">
        <v>2946</v>
      </c>
      <c r="M213" s="213" t="s">
        <v>1709</v>
      </c>
      <c r="N213" s="219"/>
      <c r="O213" s="219"/>
      <c r="P213" s="219"/>
      <c r="Q213" s="219"/>
      <c r="R213" s="219"/>
      <c r="S213" s="219"/>
      <c r="T213" s="219"/>
      <c r="U213" s="219"/>
      <c r="V213" s="219"/>
      <c r="W213" s="219"/>
      <c r="X213" s="219"/>
      <c r="Y213" s="219"/>
    </row>
    <row r="214" spans="1:25" ht="129.6" x14ac:dyDescent="0.3">
      <c r="A214" s="177" t="s">
        <v>3155</v>
      </c>
      <c r="B214" s="218">
        <v>45776</v>
      </c>
      <c r="C214" s="114" t="s">
        <v>1550</v>
      </c>
      <c r="D214" s="114" t="s">
        <v>657</v>
      </c>
      <c r="E214" s="114" t="s">
        <v>731</v>
      </c>
      <c r="F214" s="72" t="s">
        <v>736</v>
      </c>
      <c r="G214" s="72" t="s">
        <v>2573</v>
      </c>
      <c r="H214" s="86" t="s">
        <v>273</v>
      </c>
      <c r="I214" s="86" t="s">
        <v>267</v>
      </c>
      <c r="J214" s="114" t="s">
        <v>2574</v>
      </c>
      <c r="K214" s="114" t="s">
        <v>2843</v>
      </c>
      <c r="L214" s="114" t="s">
        <v>2947</v>
      </c>
      <c r="M214" s="213"/>
      <c r="N214" s="219"/>
      <c r="O214" s="219"/>
      <c r="P214" s="219"/>
      <c r="Q214" s="219"/>
      <c r="R214" s="219"/>
      <c r="S214" s="219"/>
      <c r="T214" s="219"/>
      <c r="U214" s="219"/>
      <c r="V214" s="219"/>
      <c r="W214" s="219"/>
      <c r="X214" s="219"/>
      <c r="Y214" s="219"/>
    </row>
    <row r="215" spans="1:25" ht="115.2" x14ac:dyDescent="0.3">
      <c r="A215" s="177" t="s">
        <v>3155</v>
      </c>
      <c r="B215" s="218">
        <v>45776</v>
      </c>
      <c r="C215" s="114" t="s">
        <v>1550</v>
      </c>
      <c r="D215" s="114" t="s">
        <v>657</v>
      </c>
      <c r="E215" s="114" t="s">
        <v>731</v>
      </c>
      <c r="F215" s="72" t="s">
        <v>736</v>
      </c>
      <c r="G215" s="72" t="s">
        <v>738</v>
      </c>
      <c r="H215" s="86" t="s">
        <v>273</v>
      </c>
      <c r="I215" s="86" t="s">
        <v>267</v>
      </c>
      <c r="J215" s="114" t="s">
        <v>2575</v>
      </c>
      <c r="K215" s="114" t="s">
        <v>2844</v>
      </c>
      <c r="L215" s="114" t="s">
        <v>2948</v>
      </c>
      <c r="M215" s="213"/>
      <c r="N215" s="219"/>
      <c r="O215" s="219"/>
      <c r="P215" s="219"/>
      <c r="Q215" s="219"/>
      <c r="R215" s="219"/>
      <c r="S215" s="219"/>
      <c r="T215" s="219"/>
      <c r="U215" s="219"/>
      <c r="V215" s="219"/>
      <c r="W215" s="219"/>
      <c r="X215" s="219"/>
      <c r="Y215" s="219"/>
    </row>
    <row r="216" spans="1:25" ht="115.2" x14ac:dyDescent="0.3">
      <c r="A216" s="177" t="s">
        <v>3155</v>
      </c>
      <c r="B216" s="218">
        <v>45776</v>
      </c>
      <c r="C216" s="114" t="s">
        <v>1550</v>
      </c>
      <c r="D216" s="114" t="s">
        <v>657</v>
      </c>
      <c r="E216" s="114" t="s">
        <v>731</v>
      </c>
      <c r="F216" s="72" t="s">
        <v>736</v>
      </c>
      <c r="G216" s="72" t="s">
        <v>740</v>
      </c>
      <c r="H216" s="86" t="s">
        <v>273</v>
      </c>
      <c r="I216" s="86" t="s">
        <v>267</v>
      </c>
      <c r="J216" s="114" t="s">
        <v>2997</v>
      </c>
      <c r="K216" s="114" t="s">
        <v>2845</v>
      </c>
      <c r="L216" s="114" t="s">
        <v>2949</v>
      </c>
      <c r="M216" s="213"/>
      <c r="N216" s="219"/>
      <c r="O216" s="219"/>
      <c r="P216" s="219"/>
      <c r="Q216" s="219"/>
      <c r="R216" s="219"/>
      <c r="S216" s="219"/>
      <c r="T216" s="219"/>
      <c r="U216" s="219"/>
      <c r="V216" s="219"/>
      <c r="W216" s="219"/>
      <c r="X216" s="219"/>
      <c r="Y216" s="219"/>
    </row>
    <row r="217" spans="1:25" ht="144" x14ac:dyDescent="0.3">
      <c r="A217" s="177" t="s">
        <v>3155</v>
      </c>
      <c r="B217" s="218">
        <v>45776</v>
      </c>
      <c r="C217" s="114" t="s">
        <v>1550</v>
      </c>
      <c r="D217" s="114" t="s">
        <v>306</v>
      </c>
      <c r="E217" s="114" t="s">
        <v>1785</v>
      </c>
      <c r="F217" s="72" t="s">
        <v>1544</v>
      </c>
      <c r="G217" s="72" t="s">
        <v>470</v>
      </c>
      <c r="H217" s="86" t="s">
        <v>273</v>
      </c>
      <c r="I217" s="86" t="s">
        <v>267</v>
      </c>
      <c r="J217" s="114" t="s">
        <v>2998</v>
      </c>
      <c r="K217" s="114" t="s">
        <v>3536</v>
      </c>
      <c r="L217" s="114" t="s">
        <v>2950</v>
      </c>
      <c r="M217" s="213"/>
      <c r="N217" s="219"/>
      <c r="O217" s="219"/>
      <c r="P217" s="219"/>
      <c r="Q217" s="219"/>
      <c r="R217" s="219"/>
      <c r="S217" s="219"/>
      <c r="T217" s="219"/>
      <c r="U217" s="219"/>
      <c r="V217" s="219"/>
      <c r="W217" s="219"/>
      <c r="X217" s="219"/>
      <c r="Y217" s="219"/>
    </row>
    <row r="218" spans="1:25" ht="244.8" x14ac:dyDescent="0.3">
      <c r="A218" s="177" t="s">
        <v>3155</v>
      </c>
      <c r="B218" s="218">
        <v>45777</v>
      </c>
      <c r="C218" s="114" t="s">
        <v>1550</v>
      </c>
      <c r="D218" s="114" t="s">
        <v>306</v>
      </c>
      <c r="E218" s="114" t="s">
        <v>1494</v>
      </c>
      <c r="F218" s="72" t="s">
        <v>455</v>
      </c>
      <c r="G218" s="72" t="s">
        <v>34</v>
      </c>
      <c r="H218" s="86"/>
      <c r="I218" s="86"/>
      <c r="J218" s="114" t="s">
        <v>1892</v>
      </c>
      <c r="K218" s="114" t="s">
        <v>2846</v>
      </c>
      <c r="L218" s="114" t="s">
        <v>2951</v>
      </c>
      <c r="M218" s="213" t="s">
        <v>1801</v>
      </c>
      <c r="N218" s="219"/>
      <c r="O218" s="219"/>
      <c r="P218" s="219"/>
      <c r="Q218" s="219"/>
      <c r="R218" s="219"/>
      <c r="S218" s="219"/>
      <c r="T218" s="219"/>
      <c r="U218" s="219"/>
      <c r="V218" s="219"/>
      <c r="W218" s="219"/>
      <c r="X218" s="219"/>
      <c r="Y218" s="219"/>
    </row>
    <row r="219" spans="1:25" ht="100.8" x14ac:dyDescent="0.3">
      <c r="A219" s="177" t="s">
        <v>3155</v>
      </c>
      <c r="B219" s="218">
        <v>45777</v>
      </c>
      <c r="C219" s="114" t="s">
        <v>244</v>
      </c>
      <c r="D219" s="114" t="s">
        <v>306</v>
      </c>
      <c r="E219" s="114" t="s">
        <v>1494</v>
      </c>
      <c r="F219" s="72" t="s">
        <v>455</v>
      </c>
      <c r="G219" s="72" t="s">
        <v>458</v>
      </c>
      <c r="H219" s="86" t="s">
        <v>264</v>
      </c>
      <c r="I219" s="86" t="s">
        <v>267</v>
      </c>
      <c r="J219" s="114" t="s">
        <v>2726</v>
      </c>
      <c r="K219" s="114" t="s">
        <v>2847</v>
      </c>
      <c r="L219" s="114" t="s">
        <v>3475</v>
      </c>
      <c r="M219" s="213" t="s">
        <v>1709</v>
      </c>
      <c r="N219" s="219"/>
      <c r="O219" s="219"/>
      <c r="P219" s="219"/>
      <c r="Q219" s="219"/>
      <c r="R219" s="219"/>
      <c r="S219" s="219"/>
      <c r="T219" s="219"/>
      <c r="U219" s="219"/>
      <c r="V219" s="219"/>
      <c r="W219" s="219"/>
      <c r="X219" s="219"/>
      <c r="Y219" s="219"/>
    </row>
    <row r="220" spans="1:25" ht="100.8" x14ac:dyDescent="0.3">
      <c r="A220" s="177" t="s">
        <v>3155</v>
      </c>
      <c r="B220" s="218">
        <v>45777</v>
      </c>
      <c r="C220" s="114" t="s">
        <v>244</v>
      </c>
      <c r="D220" s="114" t="s">
        <v>306</v>
      </c>
      <c r="E220" s="114" t="s">
        <v>1494</v>
      </c>
      <c r="F220" s="72" t="s">
        <v>455</v>
      </c>
      <c r="G220" s="72" t="s">
        <v>464</v>
      </c>
      <c r="H220" s="86" t="s">
        <v>264</v>
      </c>
      <c r="I220" s="86" t="s">
        <v>267</v>
      </c>
      <c r="J220" s="114" t="s">
        <v>3476</v>
      </c>
      <c r="K220" s="114" t="s">
        <v>1980</v>
      </c>
      <c r="L220" s="114" t="s">
        <v>3537</v>
      </c>
      <c r="M220" s="213" t="s">
        <v>1709</v>
      </c>
      <c r="N220" s="219"/>
      <c r="O220" s="219"/>
      <c r="P220" s="219"/>
      <c r="Q220" s="219"/>
      <c r="R220" s="219"/>
      <c r="S220" s="219"/>
      <c r="T220" s="219"/>
      <c r="U220" s="219"/>
      <c r="V220" s="219"/>
      <c r="W220" s="219"/>
      <c r="X220" s="219"/>
      <c r="Y220" s="219"/>
    </row>
    <row r="221" spans="1:25" ht="158.4" x14ac:dyDescent="0.3">
      <c r="A221" s="177" t="s">
        <v>3155</v>
      </c>
      <c r="B221" s="218">
        <v>45782</v>
      </c>
      <c r="C221" s="114" t="s">
        <v>1550</v>
      </c>
      <c r="D221" s="114" t="s">
        <v>895</v>
      </c>
      <c r="E221" s="114" t="s">
        <v>1884</v>
      </c>
      <c r="F221" s="72" t="s">
        <v>899</v>
      </c>
      <c r="G221" s="72" t="s">
        <v>34</v>
      </c>
      <c r="H221" s="86"/>
      <c r="I221" s="86"/>
      <c r="J221" s="114" t="s">
        <v>1892</v>
      </c>
      <c r="K221" s="114" t="s">
        <v>2848</v>
      </c>
      <c r="L221" s="114" t="s">
        <v>2952</v>
      </c>
      <c r="M221" s="213" t="s">
        <v>1801</v>
      </c>
      <c r="N221" s="219"/>
      <c r="O221" s="219"/>
      <c r="P221" s="219"/>
      <c r="Q221" s="219"/>
      <c r="R221" s="219"/>
      <c r="S221" s="219"/>
      <c r="T221" s="219"/>
      <c r="U221" s="219"/>
      <c r="V221" s="219"/>
      <c r="W221" s="219"/>
      <c r="X221" s="219"/>
      <c r="Y221" s="219"/>
    </row>
    <row r="222" spans="1:25" ht="201.6" x14ac:dyDescent="0.3">
      <c r="A222" s="177" t="s">
        <v>3155</v>
      </c>
      <c r="B222" s="218">
        <v>45782</v>
      </c>
      <c r="C222" s="114" t="s">
        <v>1550</v>
      </c>
      <c r="D222" s="114" t="s">
        <v>895</v>
      </c>
      <c r="E222" s="114" t="s">
        <v>1884</v>
      </c>
      <c r="F222" s="72" t="s">
        <v>899</v>
      </c>
      <c r="G222" s="72" t="s">
        <v>34</v>
      </c>
      <c r="H222" s="86"/>
      <c r="I222" s="86"/>
      <c r="J222" s="114" t="s">
        <v>1892</v>
      </c>
      <c r="K222" s="114" t="s">
        <v>2661</v>
      </c>
      <c r="L222" s="114" t="s">
        <v>3538</v>
      </c>
      <c r="M222" s="213" t="s">
        <v>1801</v>
      </c>
      <c r="N222" s="219"/>
      <c r="O222" s="219"/>
      <c r="P222" s="219"/>
      <c r="Q222" s="219"/>
      <c r="R222" s="219"/>
      <c r="S222" s="219"/>
      <c r="T222" s="219"/>
      <c r="U222" s="219"/>
      <c r="V222" s="219"/>
      <c r="W222" s="219"/>
      <c r="X222" s="219"/>
      <c r="Y222" s="219"/>
    </row>
    <row r="223" spans="1:25" ht="129.6" x14ac:dyDescent="0.3">
      <c r="A223" s="177" t="s">
        <v>3155</v>
      </c>
      <c r="B223" s="218">
        <v>45782</v>
      </c>
      <c r="C223" s="114" t="s">
        <v>1550</v>
      </c>
      <c r="D223" s="114" t="s">
        <v>895</v>
      </c>
      <c r="E223" s="114" t="s">
        <v>1884</v>
      </c>
      <c r="F223" s="72" t="s">
        <v>1846</v>
      </c>
      <c r="G223" s="72" t="s">
        <v>928</v>
      </c>
      <c r="H223" s="86" t="s">
        <v>482</v>
      </c>
      <c r="I223" s="86" t="s">
        <v>267</v>
      </c>
      <c r="J223" s="114" t="s">
        <v>2999</v>
      </c>
      <c r="K223" s="114" t="s">
        <v>2849</v>
      </c>
      <c r="L223" s="114" t="s">
        <v>2953</v>
      </c>
      <c r="M223" s="213"/>
      <c r="N223" s="219"/>
      <c r="O223" s="219"/>
      <c r="P223" s="219"/>
      <c r="Q223" s="219"/>
      <c r="R223" s="219"/>
      <c r="S223" s="219"/>
      <c r="T223" s="219"/>
      <c r="U223" s="219"/>
      <c r="V223" s="219"/>
      <c r="W223" s="219"/>
      <c r="X223" s="219"/>
      <c r="Y223" s="219"/>
    </row>
    <row r="224" spans="1:25" ht="115.2" x14ac:dyDescent="0.3">
      <c r="A224" s="177" t="s">
        <v>3155</v>
      </c>
      <c r="B224" s="218">
        <v>45782</v>
      </c>
      <c r="C224" s="114" t="s">
        <v>1550</v>
      </c>
      <c r="D224" s="114" t="s">
        <v>895</v>
      </c>
      <c r="E224" s="114" t="s">
        <v>1884</v>
      </c>
      <c r="F224" s="72" t="s">
        <v>1845</v>
      </c>
      <c r="G224" s="72" t="s">
        <v>928</v>
      </c>
      <c r="H224" s="86" t="s">
        <v>482</v>
      </c>
      <c r="I224" s="86" t="s">
        <v>267</v>
      </c>
      <c r="J224" s="114" t="s">
        <v>2648</v>
      </c>
      <c r="K224" s="114" t="s">
        <v>2850</v>
      </c>
      <c r="L224" s="114" t="s">
        <v>2954</v>
      </c>
      <c r="M224" s="213"/>
      <c r="N224" s="219"/>
      <c r="O224" s="219"/>
      <c r="P224" s="219"/>
      <c r="Q224" s="219"/>
      <c r="R224" s="219"/>
      <c r="S224" s="219"/>
      <c r="T224" s="219"/>
      <c r="U224" s="219"/>
      <c r="V224" s="219"/>
      <c r="W224" s="219"/>
      <c r="X224" s="219"/>
      <c r="Y224" s="219"/>
    </row>
    <row r="225" spans="1:25" ht="86.4" x14ac:dyDescent="0.3">
      <c r="A225" s="177" t="s">
        <v>3155</v>
      </c>
      <c r="B225" s="218">
        <v>45782</v>
      </c>
      <c r="C225" s="114" t="s">
        <v>244</v>
      </c>
      <c r="D225" s="114" t="s">
        <v>895</v>
      </c>
      <c r="E225" s="114" t="s">
        <v>1884</v>
      </c>
      <c r="F225" s="72" t="s">
        <v>2655</v>
      </c>
      <c r="G225" s="72" t="s">
        <v>2654</v>
      </c>
      <c r="H225" s="86" t="s">
        <v>264</v>
      </c>
      <c r="I225" s="86" t="s">
        <v>267</v>
      </c>
      <c r="J225" s="114" t="s">
        <v>3000</v>
      </c>
      <c r="K225" s="114" t="s">
        <v>2327</v>
      </c>
      <c r="L225" s="114" t="s">
        <v>2644</v>
      </c>
      <c r="M225" s="213" t="s">
        <v>1709</v>
      </c>
      <c r="N225" s="219"/>
      <c r="O225" s="219"/>
      <c r="P225" s="219"/>
      <c r="Q225" s="219"/>
      <c r="R225" s="219"/>
      <c r="S225" s="219"/>
      <c r="T225" s="219"/>
      <c r="U225" s="219"/>
      <c r="V225" s="219"/>
      <c r="W225" s="219"/>
      <c r="X225" s="219"/>
      <c r="Y225" s="219"/>
    </row>
    <row r="226" spans="1:25" ht="86.4" x14ac:dyDescent="0.3">
      <c r="A226" s="177" t="s">
        <v>3155</v>
      </c>
      <c r="B226" s="218">
        <v>45782</v>
      </c>
      <c r="C226" s="114" t="s">
        <v>1550</v>
      </c>
      <c r="D226" s="114" t="s">
        <v>895</v>
      </c>
      <c r="E226" s="114" t="s">
        <v>1884</v>
      </c>
      <c r="F226" s="72" t="s">
        <v>2657</v>
      </c>
      <c r="G226" s="72" t="s">
        <v>2656</v>
      </c>
      <c r="H226" s="86" t="s">
        <v>264</v>
      </c>
      <c r="I226" s="86" t="s">
        <v>267</v>
      </c>
      <c r="J226" s="114" t="s">
        <v>2658</v>
      </c>
      <c r="K226" s="114" t="s">
        <v>2851</v>
      </c>
      <c r="L226" s="114" t="s">
        <v>2646</v>
      </c>
      <c r="M226" s="213"/>
      <c r="N226" s="219"/>
      <c r="O226" s="219"/>
      <c r="P226" s="219"/>
      <c r="Q226" s="219"/>
      <c r="R226" s="219"/>
      <c r="S226" s="219"/>
      <c r="T226" s="219"/>
      <c r="U226" s="219"/>
      <c r="V226" s="219"/>
      <c r="W226" s="219"/>
      <c r="X226" s="219"/>
      <c r="Y226" s="219"/>
    </row>
    <row r="227" spans="1:25" ht="43.2" x14ac:dyDescent="0.3">
      <c r="A227" s="177" t="s">
        <v>3155</v>
      </c>
      <c r="B227" s="218">
        <v>45782</v>
      </c>
      <c r="C227" s="114" t="s">
        <v>1549</v>
      </c>
      <c r="D227" s="114" t="s">
        <v>895</v>
      </c>
      <c r="E227" s="114" t="s">
        <v>1884</v>
      </c>
      <c r="F227" s="72" t="s">
        <v>1845</v>
      </c>
      <c r="G227" s="72" t="s">
        <v>928</v>
      </c>
      <c r="H227" s="86" t="s">
        <v>482</v>
      </c>
      <c r="I227" s="86" t="s">
        <v>267</v>
      </c>
      <c r="J227" s="114" t="s">
        <v>2959</v>
      </c>
      <c r="K227" s="114" t="s">
        <v>34</v>
      </c>
      <c r="L227" s="114" t="s">
        <v>2663</v>
      </c>
      <c r="M227" s="213" t="s">
        <v>3070</v>
      </c>
      <c r="N227" s="219"/>
      <c r="O227" s="219"/>
      <c r="P227" s="219"/>
      <c r="Q227" s="219"/>
      <c r="R227" s="219"/>
      <c r="S227" s="219"/>
      <c r="T227" s="219"/>
      <c r="U227" s="219"/>
      <c r="V227" s="219"/>
      <c r="W227" s="219"/>
      <c r="X227" s="219"/>
      <c r="Y227" s="219"/>
    </row>
    <row r="228" spans="1:25" ht="158.4" x14ac:dyDescent="0.3">
      <c r="A228" s="177" t="s">
        <v>3155</v>
      </c>
      <c r="B228" s="218">
        <v>45782</v>
      </c>
      <c r="C228" s="114" t="s">
        <v>1550</v>
      </c>
      <c r="D228" s="114" t="s">
        <v>657</v>
      </c>
      <c r="E228" s="114" t="s">
        <v>812</v>
      </c>
      <c r="F228" s="72" t="s">
        <v>663</v>
      </c>
      <c r="G228" s="72" t="s">
        <v>667</v>
      </c>
      <c r="H228" s="86" t="s">
        <v>264</v>
      </c>
      <c r="I228" s="86" t="s">
        <v>267</v>
      </c>
      <c r="J228" s="114" t="s">
        <v>2727</v>
      </c>
      <c r="K228" s="114" t="s">
        <v>3477</v>
      </c>
      <c r="L228" s="114" t="s">
        <v>3133</v>
      </c>
      <c r="M228" s="213"/>
      <c r="N228" s="219"/>
      <c r="O228" s="219"/>
      <c r="P228" s="219"/>
      <c r="Q228" s="219"/>
      <c r="R228" s="219"/>
      <c r="S228" s="219"/>
      <c r="T228" s="219"/>
      <c r="U228" s="219"/>
      <c r="V228" s="219"/>
      <c r="W228" s="219"/>
      <c r="X228" s="219"/>
      <c r="Y228" s="219"/>
    </row>
    <row r="229" spans="1:25" ht="360" x14ac:dyDescent="0.3">
      <c r="A229" s="177" t="s">
        <v>3155</v>
      </c>
      <c r="B229" s="218">
        <v>45782</v>
      </c>
      <c r="C229" s="114" t="s">
        <v>1550</v>
      </c>
      <c r="D229" s="114" t="s">
        <v>657</v>
      </c>
      <c r="E229" s="114" t="s">
        <v>662</v>
      </c>
      <c r="F229" s="72" t="s">
        <v>495</v>
      </c>
      <c r="G229" s="72" t="s">
        <v>714</v>
      </c>
      <c r="H229" s="86" t="s">
        <v>264</v>
      </c>
      <c r="I229" s="86" t="s">
        <v>267</v>
      </c>
      <c r="J229" s="114" t="s">
        <v>2666</v>
      </c>
      <c r="K229" s="114" t="s">
        <v>2852</v>
      </c>
      <c r="L229" s="114" t="s">
        <v>2955</v>
      </c>
      <c r="M229" s="213"/>
      <c r="N229" s="219"/>
      <c r="O229" s="219"/>
      <c r="P229" s="219"/>
      <c r="Q229" s="219"/>
      <c r="R229" s="219"/>
      <c r="S229" s="219"/>
      <c r="T229" s="219"/>
      <c r="U229" s="219"/>
      <c r="V229" s="219"/>
      <c r="W229" s="219"/>
      <c r="X229" s="219"/>
      <c r="Y229" s="219"/>
    </row>
    <row r="230" spans="1:25" ht="86.4" x14ac:dyDescent="0.3">
      <c r="A230" s="177" t="s">
        <v>3155</v>
      </c>
      <c r="B230" s="218">
        <v>45782</v>
      </c>
      <c r="C230" s="114" t="s">
        <v>1550</v>
      </c>
      <c r="D230" s="114" t="s">
        <v>657</v>
      </c>
      <c r="E230" s="114" t="s">
        <v>662</v>
      </c>
      <c r="F230" s="72" t="s">
        <v>483</v>
      </c>
      <c r="G230" s="72" t="s">
        <v>2673</v>
      </c>
      <c r="H230" s="86" t="s">
        <v>273</v>
      </c>
      <c r="I230" s="86" t="s">
        <v>267</v>
      </c>
      <c r="J230" s="114" t="s">
        <v>3001</v>
      </c>
      <c r="K230" s="114" t="s">
        <v>2853</v>
      </c>
      <c r="L230" s="114" t="s">
        <v>2956</v>
      </c>
      <c r="M230" s="213"/>
      <c r="N230" s="219"/>
      <c r="O230" s="219"/>
      <c r="P230" s="219"/>
      <c r="Q230" s="219"/>
      <c r="R230" s="219"/>
      <c r="S230" s="219"/>
      <c r="T230" s="219"/>
      <c r="U230" s="219"/>
      <c r="V230" s="219"/>
      <c r="W230" s="219"/>
      <c r="X230" s="219"/>
      <c r="Y230" s="219"/>
    </row>
    <row r="231" spans="1:25" ht="86.4" x14ac:dyDescent="0.3">
      <c r="A231" s="177" t="s">
        <v>3155</v>
      </c>
      <c r="B231" s="218">
        <v>45782</v>
      </c>
      <c r="C231" s="114" t="s">
        <v>1550</v>
      </c>
      <c r="D231" s="114" t="s">
        <v>657</v>
      </c>
      <c r="E231" s="114" t="s">
        <v>662</v>
      </c>
      <c r="F231" s="72" t="s">
        <v>490</v>
      </c>
      <c r="G231" s="72" t="s">
        <v>492</v>
      </c>
      <c r="H231" s="86" t="s">
        <v>273</v>
      </c>
      <c r="I231" s="86" t="s">
        <v>267</v>
      </c>
      <c r="J231" s="114" t="s">
        <v>3001</v>
      </c>
      <c r="K231" s="114" t="s">
        <v>2854</v>
      </c>
      <c r="L231" s="114" t="s">
        <v>2671</v>
      </c>
      <c r="M231" s="213"/>
      <c r="N231" s="219"/>
      <c r="O231" s="219"/>
      <c r="P231" s="219"/>
      <c r="Q231" s="219"/>
      <c r="R231" s="219"/>
      <c r="S231" s="219"/>
      <c r="T231" s="219"/>
      <c r="U231" s="219"/>
      <c r="V231" s="219"/>
      <c r="W231" s="219"/>
      <c r="X231" s="219"/>
      <c r="Y231" s="219"/>
    </row>
    <row r="232" spans="1:25" ht="86.4" x14ac:dyDescent="0.3">
      <c r="A232" s="177" t="s">
        <v>3155</v>
      </c>
      <c r="B232" s="218">
        <v>45782</v>
      </c>
      <c r="C232" s="114" t="s">
        <v>244</v>
      </c>
      <c r="D232" s="114" t="s">
        <v>657</v>
      </c>
      <c r="E232" s="114" t="s">
        <v>662</v>
      </c>
      <c r="F232" s="72" t="s">
        <v>490</v>
      </c>
      <c r="G232" s="72" t="s">
        <v>2674</v>
      </c>
      <c r="H232" s="86" t="s">
        <v>273</v>
      </c>
      <c r="I232" s="86" t="s">
        <v>265</v>
      </c>
      <c r="J232" s="114" t="s">
        <v>2728</v>
      </c>
      <c r="K232" s="114" t="s">
        <v>2855</v>
      </c>
      <c r="L232" s="114" t="s">
        <v>2957</v>
      </c>
      <c r="M232" s="213" t="s">
        <v>1709</v>
      </c>
      <c r="N232" s="219"/>
      <c r="O232" s="219"/>
      <c r="P232" s="219"/>
      <c r="Q232" s="219"/>
      <c r="R232" s="219"/>
      <c r="S232" s="219"/>
      <c r="T232" s="219"/>
      <c r="U232" s="219"/>
      <c r="V232" s="219"/>
      <c r="W232" s="219"/>
      <c r="X232" s="219"/>
      <c r="Y232" s="219"/>
    </row>
    <row r="233" spans="1:25" ht="72" x14ac:dyDescent="0.3">
      <c r="A233" s="177" t="s">
        <v>3155</v>
      </c>
      <c r="B233" s="218">
        <v>45782</v>
      </c>
      <c r="C233" s="114" t="s">
        <v>1550</v>
      </c>
      <c r="D233" s="114" t="s">
        <v>657</v>
      </c>
      <c r="E233" s="114" t="s">
        <v>662</v>
      </c>
      <c r="F233" s="72" t="s">
        <v>490</v>
      </c>
      <c r="G233" s="72" t="s">
        <v>2676</v>
      </c>
      <c r="H233" s="86" t="s">
        <v>273</v>
      </c>
      <c r="I233" s="86" t="s">
        <v>265</v>
      </c>
      <c r="J233" s="114" t="s">
        <v>2682</v>
      </c>
      <c r="K233" s="114" t="s">
        <v>2856</v>
      </c>
      <c r="L233" s="114" t="s">
        <v>2677</v>
      </c>
      <c r="M233" s="213"/>
      <c r="N233" s="219"/>
      <c r="O233" s="219"/>
      <c r="P233" s="219"/>
      <c r="Q233" s="219"/>
      <c r="R233" s="219"/>
      <c r="S233" s="219"/>
      <c r="T233" s="219"/>
      <c r="U233" s="219"/>
      <c r="V233" s="219"/>
      <c r="W233" s="219"/>
      <c r="X233" s="219"/>
      <c r="Y233" s="219"/>
    </row>
    <row r="234" spans="1:25" ht="129.6" x14ac:dyDescent="0.3">
      <c r="A234" s="177" t="s">
        <v>3155</v>
      </c>
      <c r="B234" s="218">
        <v>45783</v>
      </c>
      <c r="C234" s="114" t="s">
        <v>1550</v>
      </c>
      <c r="D234" s="114" t="s">
        <v>657</v>
      </c>
      <c r="E234" s="114" t="s">
        <v>662</v>
      </c>
      <c r="F234" s="72" t="s">
        <v>490</v>
      </c>
      <c r="G234" s="72" t="s">
        <v>2683</v>
      </c>
      <c r="H234" s="86" t="s">
        <v>273</v>
      </c>
      <c r="I234" s="86" t="s">
        <v>265</v>
      </c>
      <c r="J234" s="114" t="s">
        <v>2684</v>
      </c>
      <c r="K234" s="114" t="s">
        <v>3478</v>
      </c>
      <c r="L234" s="114" t="s">
        <v>3479</v>
      </c>
      <c r="M234" s="213"/>
      <c r="N234" s="219"/>
      <c r="O234" s="219"/>
      <c r="P234" s="219"/>
      <c r="Q234" s="219"/>
      <c r="R234" s="219"/>
      <c r="S234" s="219"/>
      <c r="T234" s="219"/>
      <c r="U234" s="219"/>
      <c r="V234" s="219"/>
      <c r="W234" s="219"/>
      <c r="X234" s="219"/>
      <c r="Y234" s="219"/>
    </row>
    <row r="235" spans="1:25" ht="187.2" x14ac:dyDescent="0.3">
      <c r="A235" s="177" t="s">
        <v>3155</v>
      </c>
      <c r="B235" s="218">
        <v>45783</v>
      </c>
      <c r="C235" s="114" t="s">
        <v>1550</v>
      </c>
      <c r="D235" s="114" t="s">
        <v>657</v>
      </c>
      <c r="E235" s="114" t="s">
        <v>662</v>
      </c>
      <c r="F235" s="72" t="s">
        <v>809</v>
      </c>
      <c r="G235" s="72" t="s">
        <v>34</v>
      </c>
      <c r="H235" s="86"/>
      <c r="I235" s="86"/>
      <c r="J235" s="114" t="s">
        <v>1892</v>
      </c>
      <c r="K235" s="114" t="s">
        <v>2857</v>
      </c>
      <c r="L235" s="114" t="s">
        <v>2958</v>
      </c>
      <c r="M235" s="213" t="s">
        <v>1801</v>
      </c>
      <c r="N235" s="219"/>
      <c r="O235" s="219"/>
      <c r="P235" s="219"/>
      <c r="Q235" s="219"/>
      <c r="R235" s="219"/>
      <c r="S235" s="219"/>
      <c r="T235" s="219"/>
      <c r="U235" s="219"/>
      <c r="V235" s="219"/>
      <c r="W235" s="219"/>
      <c r="X235" s="219"/>
      <c r="Y235" s="219"/>
    </row>
    <row r="236" spans="1:25" ht="158.4" x14ac:dyDescent="0.3">
      <c r="A236" s="177" t="s">
        <v>3155</v>
      </c>
      <c r="B236" s="218">
        <v>45783</v>
      </c>
      <c r="C236" s="114" t="s">
        <v>1550</v>
      </c>
      <c r="D236" s="114" t="s">
        <v>657</v>
      </c>
      <c r="E236" s="114" t="s">
        <v>812</v>
      </c>
      <c r="F236" s="72" t="s">
        <v>663</v>
      </c>
      <c r="G236" s="72" t="s">
        <v>34</v>
      </c>
      <c r="H236" s="86"/>
      <c r="I236" s="86"/>
      <c r="J236" s="114" t="s">
        <v>2962</v>
      </c>
      <c r="K236" s="114" t="s">
        <v>664</v>
      </c>
      <c r="L236" s="114" t="s">
        <v>3539</v>
      </c>
      <c r="M236" s="213"/>
      <c r="N236" s="219"/>
      <c r="O236" s="219"/>
      <c r="P236" s="219"/>
      <c r="Q236" s="219"/>
      <c r="R236" s="219"/>
      <c r="S236" s="219"/>
      <c r="T236" s="219"/>
      <c r="U236" s="219"/>
      <c r="V236" s="219"/>
      <c r="W236" s="219"/>
      <c r="X236" s="219"/>
      <c r="Y236" s="219"/>
    </row>
    <row r="237" spans="1:25" ht="43.2" x14ac:dyDescent="0.3">
      <c r="A237" s="177" t="s">
        <v>3155</v>
      </c>
      <c r="B237" s="218">
        <v>45783</v>
      </c>
      <c r="C237" s="114" t="s">
        <v>1549</v>
      </c>
      <c r="D237" s="114" t="s">
        <v>657</v>
      </c>
      <c r="E237" s="114" t="s">
        <v>812</v>
      </c>
      <c r="F237" s="72" t="s">
        <v>663</v>
      </c>
      <c r="G237" s="72" t="s">
        <v>2960</v>
      </c>
      <c r="H237" s="86" t="s">
        <v>273</v>
      </c>
      <c r="I237" s="86" t="s">
        <v>267</v>
      </c>
      <c r="J237" s="114" t="s">
        <v>3212</v>
      </c>
      <c r="K237" s="114"/>
      <c r="L237" s="114" t="s">
        <v>2961</v>
      </c>
      <c r="M237" s="213" t="s">
        <v>1710</v>
      </c>
      <c r="N237" s="219"/>
      <c r="O237" s="219"/>
      <c r="P237" s="219"/>
      <c r="Q237" s="219"/>
      <c r="R237" s="219"/>
      <c r="S237" s="219"/>
      <c r="T237" s="219"/>
      <c r="U237" s="219"/>
      <c r="V237" s="219"/>
      <c r="W237" s="219"/>
      <c r="X237" s="219"/>
      <c r="Y237" s="219"/>
    </row>
    <row r="238" spans="1:25" ht="57.6" x14ac:dyDescent="0.3">
      <c r="A238" s="177" t="s">
        <v>3155</v>
      </c>
      <c r="B238" s="218">
        <v>45783</v>
      </c>
      <c r="C238" s="114" t="s">
        <v>1549</v>
      </c>
      <c r="D238" s="114" t="s">
        <v>657</v>
      </c>
      <c r="E238" s="114" t="s">
        <v>812</v>
      </c>
      <c r="F238" s="72" t="s">
        <v>663</v>
      </c>
      <c r="G238" s="72" t="s">
        <v>2964</v>
      </c>
      <c r="H238" s="86" t="s">
        <v>273</v>
      </c>
      <c r="I238" s="86" t="s">
        <v>267</v>
      </c>
      <c r="J238" s="114" t="s">
        <v>3212</v>
      </c>
      <c r="K238" s="114"/>
      <c r="L238" s="114" t="s">
        <v>2965</v>
      </c>
      <c r="M238" s="213" t="s">
        <v>1710</v>
      </c>
      <c r="N238" s="219"/>
      <c r="O238" s="219"/>
      <c r="P238" s="219"/>
      <c r="Q238" s="219"/>
      <c r="R238" s="219"/>
      <c r="S238" s="219"/>
      <c r="T238" s="219"/>
      <c r="U238" s="219"/>
      <c r="V238" s="219"/>
      <c r="W238" s="219"/>
      <c r="X238" s="219"/>
      <c r="Y238" s="219"/>
    </row>
    <row r="239" spans="1:25" ht="230.4" x14ac:dyDescent="0.3">
      <c r="A239" s="177" t="s">
        <v>3155</v>
      </c>
      <c r="B239" s="218">
        <v>45784</v>
      </c>
      <c r="C239" s="114" t="s">
        <v>244</v>
      </c>
      <c r="D239" s="114" t="s">
        <v>266</v>
      </c>
      <c r="E239" s="114" t="s">
        <v>1423</v>
      </c>
      <c r="F239" s="72" t="s">
        <v>1089</v>
      </c>
      <c r="G239" s="72" t="s">
        <v>1091</v>
      </c>
      <c r="H239" s="86" t="s">
        <v>482</v>
      </c>
      <c r="I239" s="86" t="s">
        <v>265</v>
      </c>
      <c r="J239" s="114" t="s">
        <v>2982</v>
      </c>
      <c r="K239" s="114" t="s">
        <v>3480</v>
      </c>
      <c r="L239" s="114" t="s">
        <v>3540</v>
      </c>
      <c r="M239" s="213" t="s">
        <v>1709</v>
      </c>
      <c r="N239" s="219"/>
      <c r="O239" s="219"/>
      <c r="P239" s="219"/>
      <c r="Q239" s="219"/>
      <c r="R239" s="219"/>
      <c r="S239" s="219"/>
      <c r="T239" s="219"/>
      <c r="U239" s="219"/>
      <c r="V239" s="219"/>
      <c r="W239" s="219"/>
      <c r="X239" s="219"/>
      <c r="Y239" s="219"/>
    </row>
    <row r="240" spans="1:25" ht="172.8" x14ac:dyDescent="0.3">
      <c r="A240" s="177" t="s">
        <v>3155</v>
      </c>
      <c r="B240" s="218">
        <v>45784</v>
      </c>
      <c r="C240" s="114" t="s">
        <v>244</v>
      </c>
      <c r="D240" s="114" t="s">
        <v>266</v>
      </c>
      <c r="E240" s="114" t="s">
        <v>1423</v>
      </c>
      <c r="F240" s="72" t="s">
        <v>1089</v>
      </c>
      <c r="G240" s="72" t="s">
        <v>1078</v>
      </c>
      <c r="H240" s="86" t="s">
        <v>273</v>
      </c>
      <c r="I240" s="86" t="s">
        <v>267</v>
      </c>
      <c r="J240" s="114" t="s">
        <v>3021</v>
      </c>
      <c r="K240" s="114" t="s">
        <v>2978</v>
      </c>
      <c r="L240" s="114" t="s">
        <v>3017</v>
      </c>
      <c r="M240" s="213" t="s">
        <v>3023</v>
      </c>
      <c r="N240" s="219"/>
      <c r="O240" s="219"/>
      <c r="P240" s="219"/>
      <c r="Q240" s="219"/>
      <c r="R240" s="219"/>
      <c r="S240" s="219"/>
      <c r="T240" s="219"/>
      <c r="U240" s="219"/>
      <c r="V240" s="219"/>
      <c r="W240" s="219"/>
      <c r="X240" s="219"/>
      <c r="Y240" s="219"/>
    </row>
    <row r="241" spans="1:25" ht="144" x14ac:dyDescent="0.3">
      <c r="A241" s="177" t="s">
        <v>3155</v>
      </c>
      <c r="B241" s="218">
        <v>45784</v>
      </c>
      <c r="C241" s="114" t="s">
        <v>247</v>
      </c>
      <c r="D241" s="114" t="s">
        <v>266</v>
      </c>
      <c r="E241" s="114" t="s">
        <v>1423</v>
      </c>
      <c r="F241" s="72" t="s">
        <v>1089</v>
      </c>
      <c r="G241" s="72" t="s">
        <v>1080</v>
      </c>
      <c r="H241" s="86" t="s">
        <v>273</v>
      </c>
      <c r="I241" s="86" t="s">
        <v>267</v>
      </c>
      <c r="J241" s="114" t="s">
        <v>3022</v>
      </c>
      <c r="K241" s="114" t="s">
        <v>2979</v>
      </c>
      <c r="L241" s="114" t="s">
        <v>34</v>
      </c>
      <c r="M241" s="213" t="s">
        <v>3023</v>
      </c>
      <c r="N241" s="219"/>
      <c r="O241" s="219"/>
      <c r="P241" s="219"/>
      <c r="Q241" s="219"/>
      <c r="R241" s="219"/>
      <c r="S241" s="219"/>
      <c r="T241" s="219"/>
      <c r="U241" s="219"/>
      <c r="V241" s="219"/>
      <c r="W241" s="219"/>
      <c r="X241" s="219"/>
      <c r="Y241" s="219"/>
    </row>
    <row r="242" spans="1:25" ht="100.8" x14ac:dyDescent="0.3">
      <c r="A242" s="177" t="s">
        <v>3155</v>
      </c>
      <c r="B242" s="218">
        <v>45784</v>
      </c>
      <c r="C242" s="114" t="s">
        <v>247</v>
      </c>
      <c r="D242" s="114" t="s">
        <v>266</v>
      </c>
      <c r="E242" s="114" t="s">
        <v>1423</v>
      </c>
      <c r="F242" s="72" t="s">
        <v>1081</v>
      </c>
      <c r="G242" s="72" t="s">
        <v>1086</v>
      </c>
      <c r="H242" s="86" t="s">
        <v>273</v>
      </c>
      <c r="I242" s="86" t="s">
        <v>267</v>
      </c>
      <c r="J242" s="114" t="s">
        <v>3026</v>
      </c>
      <c r="K242" s="114" t="s">
        <v>2172</v>
      </c>
      <c r="L242" s="114" t="s">
        <v>34</v>
      </c>
      <c r="M242" s="213" t="s">
        <v>3023</v>
      </c>
      <c r="N242" s="219"/>
      <c r="O242" s="219"/>
      <c r="P242" s="219"/>
      <c r="Q242" s="219"/>
      <c r="R242" s="219"/>
      <c r="S242" s="219"/>
      <c r="T242" s="219"/>
      <c r="U242" s="219"/>
      <c r="V242" s="219"/>
      <c r="W242" s="219"/>
      <c r="X242" s="219"/>
      <c r="Y242" s="219"/>
    </row>
    <row r="243" spans="1:25" ht="409.6" x14ac:dyDescent="0.3">
      <c r="A243" s="177" t="s">
        <v>3155</v>
      </c>
      <c r="B243" s="218">
        <v>45784</v>
      </c>
      <c r="C243" s="114" t="s">
        <v>244</v>
      </c>
      <c r="D243" s="114" t="s">
        <v>266</v>
      </c>
      <c r="E243" s="114" t="s">
        <v>1423</v>
      </c>
      <c r="F243" s="72" t="s">
        <v>1102</v>
      </c>
      <c r="G243" s="72" t="s">
        <v>1104</v>
      </c>
      <c r="H243" s="86" t="s">
        <v>273</v>
      </c>
      <c r="I243" s="86" t="s">
        <v>267</v>
      </c>
      <c r="J243" s="114" t="s">
        <v>3024</v>
      </c>
      <c r="K243" s="114" t="s">
        <v>3025</v>
      </c>
      <c r="L243" s="114" t="s">
        <v>3016</v>
      </c>
      <c r="M243" s="213" t="s">
        <v>3023</v>
      </c>
      <c r="N243" s="219"/>
      <c r="O243" s="219"/>
      <c r="P243" s="219"/>
      <c r="Q243" s="219"/>
      <c r="R243" s="219"/>
      <c r="S243" s="219"/>
      <c r="T243" s="219"/>
      <c r="U243" s="219"/>
      <c r="V243" s="219"/>
      <c r="W243" s="219"/>
      <c r="X243" s="219"/>
      <c r="Y243" s="219"/>
    </row>
    <row r="244" spans="1:25" ht="57.6" x14ac:dyDescent="0.3">
      <c r="A244" s="177" t="s">
        <v>3155</v>
      </c>
      <c r="B244" s="218">
        <v>45786</v>
      </c>
      <c r="C244" s="114" t="s">
        <v>244</v>
      </c>
      <c r="D244" s="114" t="s">
        <v>991</v>
      </c>
      <c r="E244" s="114" t="s">
        <v>991</v>
      </c>
      <c r="F244" s="72" t="s">
        <v>2657</v>
      </c>
      <c r="G244" s="72" t="s">
        <v>3042</v>
      </c>
      <c r="H244" s="86" t="s">
        <v>264</v>
      </c>
      <c r="I244" s="86" t="s">
        <v>267</v>
      </c>
      <c r="J244" s="114" t="s">
        <v>3065</v>
      </c>
      <c r="K244" s="114" t="s">
        <v>3032</v>
      </c>
      <c r="L244" s="114" t="s">
        <v>3033</v>
      </c>
      <c r="M244" s="213" t="s">
        <v>1709</v>
      </c>
      <c r="N244" s="219"/>
      <c r="O244" s="219"/>
      <c r="P244" s="219"/>
      <c r="Q244" s="219"/>
      <c r="R244" s="219"/>
      <c r="S244" s="219"/>
      <c r="T244" s="219"/>
      <c r="U244" s="219"/>
      <c r="V244" s="219"/>
      <c r="W244" s="219"/>
      <c r="X244" s="219"/>
      <c r="Y244" s="219"/>
    </row>
    <row r="245" spans="1:25" ht="172.8" x14ac:dyDescent="0.3">
      <c r="A245" s="177" t="s">
        <v>3155</v>
      </c>
      <c r="B245" s="218">
        <v>45786</v>
      </c>
      <c r="C245" s="114" t="s">
        <v>244</v>
      </c>
      <c r="D245" s="114" t="s">
        <v>657</v>
      </c>
      <c r="E245" s="114" t="s">
        <v>1449</v>
      </c>
      <c r="F245" s="72" t="s">
        <v>3043</v>
      </c>
      <c r="G245" s="72" t="s">
        <v>983</v>
      </c>
      <c r="H245" s="86" t="s">
        <v>273</v>
      </c>
      <c r="I245" s="86" t="s">
        <v>267</v>
      </c>
      <c r="J245" s="114" t="s">
        <v>3481</v>
      </c>
      <c r="K245" s="114" t="s">
        <v>984</v>
      </c>
      <c r="L245" s="114" t="s">
        <v>3035</v>
      </c>
      <c r="M245" s="213" t="s">
        <v>3023</v>
      </c>
      <c r="N245" s="219"/>
      <c r="O245" s="219"/>
      <c r="P245" s="219"/>
      <c r="Q245" s="219"/>
      <c r="R245" s="219"/>
      <c r="S245" s="219"/>
      <c r="T245" s="219"/>
      <c r="U245" s="219"/>
      <c r="V245" s="219"/>
      <c r="W245" s="219"/>
      <c r="X245" s="219"/>
      <c r="Y245" s="219"/>
    </row>
    <row r="246" spans="1:25" ht="158.4" x14ac:dyDescent="0.3">
      <c r="A246" s="177" t="s">
        <v>3155</v>
      </c>
      <c r="B246" s="218">
        <v>45786</v>
      </c>
      <c r="C246" s="114" t="s">
        <v>244</v>
      </c>
      <c r="D246" s="114" t="s">
        <v>657</v>
      </c>
      <c r="E246" s="114" t="s">
        <v>1449</v>
      </c>
      <c r="F246" s="72" t="s">
        <v>3047</v>
      </c>
      <c r="G246" s="72" t="s">
        <v>3046</v>
      </c>
      <c r="H246" s="86" t="s">
        <v>273</v>
      </c>
      <c r="I246" s="86" t="s">
        <v>267</v>
      </c>
      <c r="J246" s="114" t="s">
        <v>3045</v>
      </c>
      <c r="K246" s="114" t="s">
        <v>3036</v>
      </c>
      <c r="L246" s="114" t="s">
        <v>3044</v>
      </c>
      <c r="M246" s="213" t="s">
        <v>3023</v>
      </c>
      <c r="N246" s="219"/>
      <c r="O246" s="219"/>
      <c r="P246" s="219"/>
      <c r="Q246" s="219"/>
      <c r="R246" s="219"/>
      <c r="S246" s="219"/>
      <c r="T246" s="219"/>
      <c r="U246" s="219"/>
      <c r="V246" s="219"/>
      <c r="W246" s="219"/>
      <c r="X246" s="219"/>
      <c r="Y246" s="219"/>
    </row>
    <row r="247" spans="1:25" ht="345.6" x14ac:dyDescent="0.3">
      <c r="A247" s="177" t="s">
        <v>3155</v>
      </c>
      <c r="B247" s="218">
        <v>45789</v>
      </c>
      <c r="C247" s="114" t="s">
        <v>1550</v>
      </c>
      <c r="D247" s="114" t="s">
        <v>1424</v>
      </c>
      <c r="E247" s="114" t="s">
        <v>957</v>
      </c>
      <c r="F247" s="72" t="s">
        <v>958</v>
      </c>
      <c r="G247" s="72" t="s">
        <v>961</v>
      </c>
      <c r="H247" s="86" t="s">
        <v>264</v>
      </c>
      <c r="I247" s="86" t="s">
        <v>265</v>
      </c>
      <c r="J247" s="114" t="s">
        <v>3060</v>
      </c>
      <c r="K247" s="114" t="s">
        <v>3050</v>
      </c>
      <c r="L247" s="114" t="s">
        <v>3051</v>
      </c>
      <c r="M247" s="213"/>
      <c r="N247" s="219"/>
      <c r="O247" s="219"/>
      <c r="P247" s="219"/>
      <c r="Q247" s="219"/>
      <c r="R247" s="219"/>
      <c r="S247" s="219"/>
      <c r="T247" s="219"/>
      <c r="U247" s="219"/>
      <c r="V247" s="219"/>
      <c r="W247" s="219"/>
      <c r="X247" s="219"/>
      <c r="Y247" s="219"/>
    </row>
    <row r="248" spans="1:25" ht="72" x14ac:dyDescent="0.3">
      <c r="A248" s="177" t="s">
        <v>3155</v>
      </c>
      <c r="B248" s="218">
        <v>45789</v>
      </c>
      <c r="C248" s="114" t="s">
        <v>1550</v>
      </c>
      <c r="D248" s="114" t="s">
        <v>1424</v>
      </c>
      <c r="E248" s="114" t="s">
        <v>953</v>
      </c>
      <c r="F248" s="72" t="s">
        <v>949</v>
      </c>
      <c r="G248" s="72" t="s">
        <v>955</v>
      </c>
      <c r="H248" s="86" t="s">
        <v>273</v>
      </c>
      <c r="I248" s="86" t="s">
        <v>267</v>
      </c>
      <c r="J248" s="114" t="s">
        <v>3059</v>
      </c>
      <c r="K248" s="114" t="s">
        <v>956</v>
      </c>
      <c r="L248" s="114" t="s">
        <v>3054</v>
      </c>
      <c r="M248" s="213"/>
      <c r="N248" s="219"/>
      <c r="O248" s="219"/>
      <c r="P248" s="219"/>
      <c r="Q248" s="219"/>
      <c r="R248" s="219"/>
      <c r="S248" s="219"/>
      <c r="T248" s="219"/>
      <c r="U248" s="219"/>
      <c r="V248" s="219"/>
      <c r="W248" s="219"/>
      <c r="X248" s="219"/>
      <c r="Y248" s="219"/>
    </row>
    <row r="249" spans="1:25" ht="129.6" x14ac:dyDescent="0.3">
      <c r="A249" s="177" t="s">
        <v>3155</v>
      </c>
      <c r="B249" s="218">
        <v>45789</v>
      </c>
      <c r="C249" s="114" t="s">
        <v>1550</v>
      </c>
      <c r="D249" s="114" t="s">
        <v>657</v>
      </c>
      <c r="E249" s="114" t="s">
        <v>1507</v>
      </c>
      <c r="F249" s="72" t="s">
        <v>799</v>
      </c>
      <c r="G249" s="72" t="s">
        <v>801</v>
      </c>
      <c r="H249" s="86" t="s">
        <v>273</v>
      </c>
      <c r="I249" s="86" t="s">
        <v>267</v>
      </c>
      <c r="J249" s="114" t="s">
        <v>3129</v>
      </c>
      <c r="K249" s="114" t="s">
        <v>1512</v>
      </c>
      <c r="L249" s="114" t="s">
        <v>3057</v>
      </c>
      <c r="M249" s="213"/>
      <c r="N249" s="219"/>
      <c r="O249" s="219"/>
      <c r="P249" s="219"/>
      <c r="Q249" s="219"/>
      <c r="R249" s="219"/>
      <c r="S249" s="219"/>
      <c r="T249" s="219"/>
      <c r="U249" s="219"/>
      <c r="V249" s="219"/>
      <c r="W249" s="219"/>
      <c r="X249" s="219"/>
      <c r="Y249" s="219"/>
    </row>
    <row r="250" spans="1:25" ht="100.8" x14ac:dyDescent="0.3">
      <c r="A250" s="177" t="s">
        <v>3155</v>
      </c>
      <c r="B250" s="218">
        <v>45789</v>
      </c>
      <c r="C250" s="114" t="s">
        <v>244</v>
      </c>
      <c r="D250" s="114" t="s">
        <v>830</v>
      </c>
      <c r="E250" s="114" t="s">
        <v>1446</v>
      </c>
      <c r="F250" s="72" t="s">
        <v>842</v>
      </c>
      <c r="G250" s="72" t="s">
        <v>838</v>
      </c>
      <c r="H250" s="86" t="s">
        <v>273</v>
      </c>
      <c r="I250" s="86" t="s">
        <v>267</v>
      </c>
      <c r="J250" s="114" t="s">
        <v>3482</v>
      </c>
      <c r="K250" s="114" t="s">
        <v>839</v>
      </c>
      <c r="L250" s="114" t="s">
        <v>3061</v>
      </c>
      <c r="M250" s="213" t="s">
        <v>3070</v>
      </c>
      <c r="N250" s="219"/>
      <c r="O250" s="219"/>
      <c r="P250" s="219"/>
      <c r="Q250" s="219"/>
      <c r="R250" s="219"/>
      <c r="S250" s="219"/>
      <c r="T250" s="219"/>
      <c r="U250" s="219"/>
      <c r="V250" s="219"/>
      <c r="W250" s="219"/>
      <c r="X250" s="219"/>
      <c r="Y250" s="219"/>
    </row>
    <row r="251" spans="1:25" ht="144" x14ac:dyDescent="0.3">
      <c r="A251" s="177" t="s">
        <v>3155</v>
      </c>
      <c r="B251" s="218">
        <v>45792</v>
      </c>
      <c r="C251" s="114" t="s">
        <v>244</v>
      </c>
      <c r="D251" s="114" t="s">
        <v>657</v>
      </c>
      <c r="E251" s="114" t="s">
        <v>1784</v>
      </c>
      <c r="F251" s="72" t="s">
        <v>673</v>
      </c>
      <c r="G251" s="72" t="s">
        <v>680</v>
      </c>
      <c r="H251" s="86" t="s">
        <v>273</v>
      </c>
      <c r="I251" s="86" t="s">
        <v>265</v>
      </c>
      <c r="J251" s="114" t="s">
        <v>3483</v>
      </c>
      <c r="K251" s="114" t="s">
        <v>34</v>
      </c>
      <c r="L251" s="114" t="s">
        <v>34</v>
      </c>
      <c r="M251" s="213" t="s">
        <v>1709</v>
      </c>
      <c r="N251" s="219"/>
      <c r="O251" s="219"/>
      <c r="P251" s="219"/>
      <c r="Q251" s="219"/>
      <c r="R251" s="219"/>
      <c r="S251" s="219"/>
      <c r="T251" s="219"/>
      <c r="U251" s="219"/>
      <c r="V251" s="219"/>
      <c r="W251" s="219"/>
      <c r="X251" s="219"/>
      <c r="Y251" s="219"/>
    </row>
    <row r="252" spans="1:25" ht="144" x14ac:dyDescent="0.3">
      <c r="A252" s="177" t="s">
        <v>3155</v>
      </c>
      <c r="B252" s="218">
        <v>45792</v>
      </c>
      <c r="C252" s="114" t="s">
        <v>244</v>
      </c>
      <c r="D252" s="114" t="s">
        <v>657</v>
      </c>
      <c r="E252" s="114" t="s">
        <v>1784</v>
      </c>
      <c r="F252" s="72" t="s">
        <v>673</v>
      </c>
      <c r="G252" s="72" t="s">
        <v>682</v>
      </c>
      <c r="H252" s="86" t="s">
        <v>273</v>
      </c>
      <c r="I252" s="86" t="s">
        <v>265</v>
      </c>
      <c r="J252" s="114" t="s">
        <v>3484</v>
      </c>
      <c r="K252" s="114" t="s">
        <v>34</v>
      </c>
      <c r="L252" s="114" t="s">
        <v>34</v>
      </c>
      <c r="M252" s="213" t="s">
        <v>1709</v>
      </c>
      <c r="N252" s="219"/>
      <c r="O252" s="219"/>
      <c r="P252" s="219"/>
      <c r="Q252" s="219"/>
      <c r="R252" s="219"/>
      <c r="S252" s="219"/>
      <c r="T252" s="219"/>
      <c r="U252" s="219"/>
      <c r="V252" s="219"/>
      <c r="W252" s="219"/>
      <c r="X252" s="219"/>
      <c r="Y252" s="219"/>
    </row>
    <row r="253" spans="1:25" ht="129.6" x14ac:dyDescent="0.3">
      <c r="A253" s="177" t="s">
        <v>3155</v>
      </c>
      <c r="B253" s="218">
        <v>45796</v>
      </c>
      <c r="C253" s="114" t="s">
        <v>244</v>
      </c>
      <c r="D253" s="114" t="s">
        <v>657</v>
      </c>
      <c r="E253" s="114" t="s">
        <v>1784</v>
      </c>
      <c r="F253" s="72" t="s">
        <v>671</v>
      </c>
      <c r="G253" s="72" t="s">
        <v>670</v>
      </c>
      <c r="H253" s="86" t="s">
        <v>273</v>
      </c>
      <c r="I253" s="86" t="s">
        <v>267</v>
      </c>
      <c r="J253" s="114" t="s">
        <v>3115</v>
      </c>
      <c r="K253" s="114" t="s">
        <v>2535</v>
      </c>
      <c r="L253" s="114" t="s">
        <v>3116</v>
      </c>
      <c r="M253" s="213" t="s">
        <v>1709</v>
      </c>
      <c r="N253" s="219"/>
      <c r="O253" s="219"/>
      <c r="P253" s="219"/>
      <c r="Q253" s="219"/>
      <c r="R253" s="219"/>
      <c r="S253" s="219"/>
      <c r="T253" s="219"/>
      <c r="U253" s="219"/>
      <c r="V253" s="219"/>
      <c r="W253" s="219"/>
      <c r="X253" s="219"/>
      <c r="Y253" s="219"/>
    </row>
    <row r="254" spans="1:25" ht="100.8" x14ac:dyDescent="0.3">
      <c r="A254" s="177" t="s">
        <v>3155</v>
      </c>
      <c r="B254" s="218">
        <v>45796</v>
      </c>
      <c r="C254" s="114" t="s">
        <v>1549</v>
      </c>
      <c r="D254" s="114" t="s">
        <v>657</v>
      </c>
      <c r="E254" s="114" t="s">
        <v>1784</v>
      </c>
      <c r="F254" s="72" t="s">
        <v>671</v>
      </c>
      <c r="G254" s="72" t="s">
        <v>669</v>
      </c>
      <c r="H254" s="86" t="s">
        <v>264</v>
      </c>
      <c r="I254" s="86" t="s">
        <v>265</v>
      </c>
      <c r="J254" s="114" t="s">
        <v>3128</v>
      </c>
      <c r="K254" s="114" t="s">
        <v>2269</v>
      </c>
      <c r="L254" s="114" t="s">
        <v>3119</v>
      </c>
      <c r="M254" s="213" t="s">
        <v>3118</v>
      </c>
      <c r="N254" s="219"/>
      <c r="O254" s="219"/>
      <c r="P254" s="219"/>
      <c r="Q254" s="219"/>
      <c r="R254" s="219"/>
      <c r="S254" s="219"/>
      <c r="T254" s="219"/>
      <c r="U254" s="219"/>
      <c r="V254" s="219"/>
      <c r="W254" s="219"/>
      <c r="X254" s="219"/>
      <c r="Y254" s="219"/>
    </row>
    <row r="255" spans="1:25" ht="100.8" x14ac:dyDescent="0.3">
      <c r="A255" s="177" t="s">
        <v>3155</v>
      </c>
      <c r="B255" s="218">
        <v>45796</v>
      </c>
      <c r="C255" s="114" t="s">
        <v>1549</v>
      </c>
      <c r="D255" s="114" t="s">
        <v>657</v>
      </c>
      <c r="E255" s="114" t="s">
        <v>1784</v>
      </c>
      <c r="F255" s="72" t="s">
        <v>673</v>
      </c>
      <c r="G255" s="72" t="s">
        <v>3117</v>
      </c>
      <c r="H255" s="86" t="s">
        <v>264</v>
      </c>
      <c r="I255" s="86" t="s">
        <v>265</v>
      </c>
      <c r="J255" s="114" t="s">
        <v>3213</v>
      </c>
      <c r="K255" s="114" t="s">
        <v>34</v>
      </c>
      <c r="L255" s="114" t="s">
        <v>3254</v>
      </c>
      <c r="M255" s="213" t="s">
        <v>3118</v>
      </c>
      <c r="N255" s="219"/>
      <c r="O255" s="219"/>
      <c r="P255" s="219"/>
      <c r="Q255" s="219"/>
      <c r="R255" s="219"/>
      <c r="S255" s="219"/>
      <c r="T255" s="219"/>
      <c r="U255" s="219"/>
      <c r="V255" s="219"/>
      <c r="W255" s="219"/>
      <c r="X255" s="219"/>
      <c r="Y255" s="219"/>
    </row>
    <row r="256" spans="1:25" ht="72" x14ac:dyDescent="0.3">
      <c r="A256" s="177" t="s">
        <v>3156</v>
      </c>
      <c r="B256" s="218">
        <v>45797</v>
      </c>
      <c r="C256" s="114" t="s">
        <v>244</v>
      </c>
      <c r="D256" s="114" t="s">
        <v>895</v>
      </c>
      <c r="E256" s="114" t="s">
        <v>1884</v>
      </c>
      <c r="F256" s="72" t="s">
        <v>940</v>
      </c>
      <c r="G256" s="72" t="s">
        <v>3041</v>
      </c>
      <c r="H256" s="86" t="s">
        <v>264</v>
      </c>
      <c r="I256" s="86" t="s">
        <v>267</v>
      </c>
      <c r="J256" s="114" t="s">
        <v>3126</v>
      </c>
      <c r="K256" s="114" t="s">
        <v>3048</v>
      </c>
      <c r="L256" s="114" t="s">
        <v>3122</v>
      </c>
      <c r="M256" s="213" t="s">
        <v>3070</v>
      </c>
      <c r="N256" s="219"/>
      <c r="O256" s="219"/>
      <c r="P256" s="219"/>
      <c r="Q256" s="219"/>
      <c r="R256" s="219"/>
      <c r="S256" s="219"/>
      <c r="T256" s="219"/>
      <c r="U256" s="219"/>
      <c r="V256" s="219"/>
      <c r="W256" s="219"/>
      <c r="X256" s="219"/>
      <c r="Y256" s="219"/>
    </row>
    <row r="257" spans="1:25" ht="86.4" x14ac:dyDescent="0.3">
      <c r="A257" s="177" t="s">
        <v>3156</v>
      </c>
      <c r="B257" s="218">
        <v>45797</v>
      </c>
      <c r="C257" s="114" t="s">
        <v>1549</v>
      </c>
      <c r="D257" s="114" t="s">
        <v>991</v>
      </c>
      <c r="E257" s="114" t="s">
        <v>1884</v>
      </c>
      <c r="F257" s="72" t="s">
        <v>940</v>
      </c>
      <c r="G257" s="72" t="s">
        <v>3121</v>
      </c>
      <c r="H257" s="86" t="s">
        <v>264</v>
      </c>
      <c r="I257" s="86" t="s">
        <v>267</v>
      </c>
      <c r="J257" s="114" t="s">
        <v>3127</v>
      </c>
      <c r="K257" s="114" t="s">
        <v>34</v>
      </c>
      <c r="L257" s="114" t="s">
        <v>3124</v>
      </c>
      <c r="M257" s="213" t="s">
        <v>3070</v>
      </c>
      <c r="N257" s="219"/>
      <c r="O257" s="219"/>
      <c r="P257" s="219"/>
      <c r="Q257" s="219"/>
      <c r="R257" s="219"/>
      <c r="S257" s="219"/>
      <c r="T257" s="219"/>
      <c r="U257" s="219"/>
      <c r="V257" s="219"/>
      <c r="W257" s="219"/>
      <c r="X257" s="219"/>
      <c r="Y257" s="219"/>
    </row>
    <row r="258" spans="1:25" ht="144" x14ac:dyDescent="0.3">
      <c r="A258" s="177" t="s">
        <v>3156</v>
      </c>
      <c r="B258" s="218">
        <v>45799</v>
      </c>
      <c r="C258" s="114" t="s">
        <v>1550</v>
      </c>
      <c r="D258" s="114" t="s">
        <v>830</v>
      </c>
      <c r="E258" s="114" t="s">
        <v>1446</v>
      </c>
      <c r="F258" s="72" t="s">
        <v>831</v>
      </c>
      <c r="G258" s="72" t="s">
        <v>34</v>
      </c>
      <c r="H258" s="86"/>
      <c r="I258" s="86"/>
      <c r="J258" s="114" t="s">
        <v>3163</v>
      </c>
      <c r="K258" s="114" t="s">
        <v>1576</v>
      </c>
      <c r="L258" s="114" t="s">
        <v>3541</v>
      </c>
      <c r="M258" s="213" t="s">
        <v>3151</v>
      </c>
      <c r="N258" s="219"/>
      <c r="O258" s="219"/>
      <c r="P258" s="219"/>
      <c r="Q258" s="219"/>
      <c r="R258" s="219"/>
      <c r="S258" s="219"/>
      <c r="T258" s="219"/>
      <c r="U258" s="219"/>
      <c r="V258" s="219"/>
      <c r="W258" s="219"/>
      <c r="X258" s="219"/>
      <c r="Y258" s="219"/>
    </row>
    <row r="259" spans="1:25" ht="201.6" x14ac:dyDescent="0.3">
      <c r="A259" s="177" t="s">
        <v>3156</v>
      </c>
      <c r="B259" s="218">
        <v>45799</v>
      </c>
      <c r="C259" s="114" t="s">
        <v>1550</v>
      </c>
      <c r="D259" s="114" t="s">
        <v>657</v>
      </c>
      <c r="E259" s="114" t="s">
        <v>718</v>
      </c>
      <c r="F259" s="72" t="s">
        <v>720</v>
      </c>
      <c r="G259" s="72" t="s">
        <v>34</v>
      </c>
      <c r="H259" s="86"/>
      <c r="I259" s="86"/>
      <c r="J259" s="114" t="s">
        <v>3485</v>
      </c>
      <c r="K259" s="114" t="s">
        <v>2199</v>
      </c>
      <c r="L259" s="114" t="s">
        <v>3542</v>
      </c>
      <c r="M259" s="213" t="s">
        <v>3151</v>
      </c>
      <c r="N259" s="219"/>
      <c r="O259" s="219"/>
      <c r="P259" s="219"/>
      <c r="Q259" s="219"/>
      <c r="R259" s="219"/>
      <c r="S259" s="219"/>
      <c r="T259" s="219"/>
      <c r="U259" s="219"/>
      <c r="V259" s="219"/>
      <c r="W259" s="219"/>
      <c r="X259" s="219"/>
      <c r="Y259" s="219"/>
    </row>
    <row r="260" spans="1:25" ht="86.4" x14ac:dyDescent="0.3">
      <c r="A260" s="177" t="s">
        <v>3156</v>
      </c>
      <c r="B260" s="218">
        <v>45804</v>
      </c>
      <c r="C260" s="114" t="s">
        <v>1550</v>
      </c>
      <c r="D260" s="114" t="s">
        <v>270</v>
      </c>
      <c r="E260" s="114" t="s">
        <v>1425</v>
      </c>
      <c r="F260" s="72" t="s">
        <v>1154</v>
      </c>
      <c r="G260" s="72" t="s">
        <v>1157</v>
      </c>
      <c r="H260" s="86" t="s">
        <v>264</v>
      </c>
      <c r="I260" s="86" t="s">
        <v>267</v>
      </c>
      <c r="J260" s="114" t="s">
        <v>3168</v>
      </c>
      <c r="K260" s="114" t="s">
        <v>34</v>
      </c>
      <c r="L260" s="114" t="s">
        <v>34</v>
      </c>
      <c r="M260" s="213"/>
      <c r="N260" s="219"/>
      <c r="O260" s="219"/>
      <c r="P260" s="219"/>
      <c r="Q260" s="219"/>
      <c r="R260" s="219"/>
      <c r="S260" s="219"/>
      <c r="T260" s="219"/>
      <c r="U260" s="219"/>
      <c r="V260" s="219"/>
      <c r="W260" s="219"/>
      <c r="X260" s="219"/>
      <c r="Y260" s="219"/>
    </row>
    <row r="261" spans="1:25" ht="100.8" x14ac:dyDescent="0.3">
      <c r="A261" s="177" t="s">
        <v>3156</v>
      </c>
      <c r="B261" s="218">
        <v>45806</v>
      </c>
      <c r="C261" s="114" t="s">
        <v>1550</v>
      </c>
      <c r="D261" s="114" t="s">
        <v>1424</v>
      </c>
      <c r="E261" s="114" t="s">
        <v>948</v>
      </c>
      <c r="F261" s="72" t="s">
        <v>978</v>
      </c>
      <c r="G261" s="72" t="s">
        <v>980</v>
      </c>
      <c r="H261" s="86" t="s">
        <v>264</v>
      </c>
      <c r="I261" s="86" t="s">
        <v>267</v>
      </c>
      <c r="J261" s="114" t="s">
        <v>3178</v>
      </c>
      <c r="K261" s="114" t="s">
        <v>3173</v>
      </c>
      <c r="L261" s="114" t="s">
        <v>3175</v>
      </c>
      <c r="M261" s="213"/>
      <c r="N261" s="219"/>
      <c r="O261" s="219"/>
      <c r="P261" s="219"/>
      <c r="Q261" s="219"/>
      <c r="R261" s="219"/>
      <c r="S261" s="219"/>
      <c r="T261" s="219"/>
      <c r="U261" s="219"/>
      <c r="V261" s="219"/>
      <c r="W261" s="219"/>
      <c r="X261" s="219"/>
      <c r="Y261" s="219"/>
    </row>
    <row r="262" spans="1:25" ht="187.2" x14ac:dyDescent="0.3">
      <c r="A262" s="177" t="s">
        <v>3156</v>
      </c>
      <c r="B262" s="218">
        <v>45806</v>
      </c>
      <c r="C262" s="114" t="s">
        <v>1550</v>
      </c>
      <c r="D262" s="114" t="s">
        <v>657</v>
      </c>
      <c r="E262" s="114" t="s">
        <v>1784</v>
      </c>
      <c r="F262" s="72" t="s">
        <v>743</v>
      </c>
      <c r="G262" s="72" t="s">
        <v>745</v>
      </c>
      <c r="H262" s="86" t="s">
        <v>273</v>
      </c>
      <c r="I262" s="86" t="s">
        <v>265</v>
      </c>
      <c r="J262" s="114" t="s">
        <v>3191</v>
      </c>
      <c r="K262" s="114" t="s">
        <v>3179</v>
      </c>
      <c r="L262" s="114" t="s">
        <v>3180</v>
      </c>
      <c r="M262" s="213" t="s">
        <v>1709</v>
      </c>
      <c r="N262" s="219"/>
      <c r="O262" s="219"/>
      <c r="P262" s="219"/>
      <c r="Q262" s="219"/>
      <c r="R262" s="219"/>
      <c r="S262" s="219"/>
      <c r="T262" s="219"/>
      <c r="U262" s="219"/>
      <c r="V262" s="219"/>
      <c r="W262" s="219"/>
      <c r="X262" s="219"/>
      <c r="Y262" s="219"/>
    </row>
    <row r="263" spans="1:25" ht="158.4" x14ac:dyDescent="0.3">
      <c r="A263" s="177" t="s">
        <v>3156</v>
      </c>
      <c r="B263" s="218">
        <v>45806</v>
      </c>
      <c r="C263" s="114" t="s">
        <v>1550</v>
      </c>
      <c r="D263" s="114" t="s">
        <v>657</v>
      </c>
      <c r="E263" s="114" t="s">
        <v>1784</v>
      </c>
      <c r="F263" s="72" t="s">
        <v>685</v>
      </c>
      <c r="G263" s="72" t="s">
        <v>3192</v>
      </c>
      <c r="H263" s="86" t="s">
        <v>273</v>
      </c>
      <c r="I263" s="86" t="s">
        <v>265</v>
      </c>
      <c r="J263" s="114" t="s">
        <v>3193</v>
      </c>
      <c r="K263" s="114" t="s">
        <v>2271</v>
      </c>
      <c r="L263" s="114" t="s">
        <v>3181</v>
      </c>
      <c r="M263" s="213" t="s">
        <v>1709</v>
      </c>
      <c r="N263" s="219"/>
      <c r="O263" s="219"/>
      <c r="P263" s="219"/>
      <c r="Q263" s="219"/>
      <c r="R263" s="219"/>
      <c r="S263" s="219"/>
      <c r="T263" s="219"/>
      <c r="U263" s="219"/>
      <c r="V263" s="219"/>
      <c r="W263" s="219"/>
      <c r="X263" s="219"/>
      <c r="Y263" s="219"/>
    </row>
    <row r="264" spans="1:25" ht="230.4" x14ac:dyDescent="0.3">
      <c r="A264" s="177" t="s">
        <v>3157</v>
      </c>
      <c r="B264" s="218">
        <v>45811</v>
      </c>
      <c r="C264" s="114" t="s">
        <v>1550</v>
      </c>
      <c r="D264" s="114" t="s">
        <v>306</v>
      </c>
      <c r="E264" s="114" t="s">
        <v>1785</v>
      </c>
      <c r="F264" s="72" t="s">
        <v>1544</v>
      </c>
      <c r="G264" s="72" t="s">
        <v>470</v>
      </c>
      <c r="H264" s="86" t="s">
        <v>347</v>
      </c>
      <c r="I264" s="86" t="s">
        <v>267</v>
      </c>
      <c r="J264" s="114" t="s">
        <v>3225</v>
      </c>
      <c r="K264" s="114" t="s">
        <v>2582</v>
      </c>
      <c r="L264" s="114" t="s">
        <v>3543</v>
      </c>
      <c r="M264" s="213" t="s">
        <v>3151</v>
      </c>
      <c r="N264" s="219"/>
      <c r="O264" s="219"/>
      <c r="P264" s="219"/>
      <c r="Q264" s="219"/>
      <c r="R264" s="219"/>
      <c r="S264" s="219"/>
      <c r="T264" s="219"/>
      <c r="U264" s="219"/>
      <c r="V264" s="219"/>
      <c r="W264" s="219"/>
      <c r="X264" s="219"/>
      <c r="Y264" s="219"/>
    </row>
    <row r="265" spans="1:25" ht="187.2" x14ac:dyDescent="0.3">
      <c r="A265" s="177" t="s">
        <v>3157</v>
      </c>
      <c r="B265" s="218">
        <v>45820</v>
      </c>
      <c r="C265" s="114" t="s">
        <v>1550</v>
      </c>
      <c r="D265" s="114" t="s">
        <v>657</v>
      </c>
      <c r="E265" s="114" t="s">
        <v>1507</v>
      </c>
      <c r="F265" s="72" t="s">
        <v>799</v>
      </c>
      <c r="G265" s="72" t="s">
        <v>801</v>
      </c>
      <c r="H265" s="86" t="s">
        <v>273</v>
      </c>
      <c r="I265" s="86" t="s">
        <v>265</v>
      </c>
      <c r="J265" s="114" t="s">
        <v>3219</v>
      </c>
      <c r="K265" s="114" t="s">
        <v>2154</v>
      </c>
      <c r="L265" s="114" t="s">
        <v>3216</v>
      </c>
      <c r="M265" s="213" t="s">
        <v>3023</v>
      </c>
      <c r="N265" s="219"/>
      <c r="O265" s="219"/>
      <c r="P265" s="219"/>
      <c r="Q265" s="219"/>
      <c r="R265" s="219"/>
      <c r="S265" s="219"/>
      <c r="T265" s="219"/>
      <c r="U265" s="219"/>
      <c r="V265" s="219"/>
      <c r="W265" s="219"/>
      <c r="X265" s="219"/>
      <c r="Y265" s="219"/>
    </row>
    <row r="266" spans="1:25" ht="158.4" x14ac:dyDescent="0.3">
      <c r="A266" s="177" t="s">
        <v>3157</v>
      </c>
      <c r="B266" s="218">
        <v>45828</v>
      </c>
      <c r="C266" s="114" t="s">
        <v>1550</v>
      </c>
      <c r="D266" s="114" t="s">
        <v>657</v>
      </c>
      <c r="E266" s="114" t="s">
        <v>1784</v>
      </c>
      <c r="F266" s="72" t="s">
        <v>671</v>
      </c>
      <c r="G266" s="72" t="s">
        <v>34</v>
      </c>
      <c r="H266" s="86"/>
      <c r="I266" s="86"/>
      <c r="J266" s="114" t="s">
        <v>3486</v>
      </c>
      <c r="K266" s="114" t="s">
        <v>2197</v>
      </c>
      <c r="L266" s="114" t="s">
        <v>3544</v>
      </c>
      <c r="M266" s="213"/>
      <c r="N266" s="219"/>
      <c r="O266" s="219"/>
      <c r="P266" s="219"/>
      <c r="Q266" s="219"/>
      <c r="R266" s="219"/>
      <c r="S266" s="219"/>
      <c r="T266" s="219"/>
      <c r="U266" s="219"/>
      <c r="V266" s="219"/>
      <c r="W266" s="219"/>
      <c r="X266" s="219"/>
      <c r="Y266" s="219"/>
    </row>
    <row r="267" spans="1:25" ht="115.2" x14ac:dyDescent="0.3">
      <c r="A267" s="177" t="s">
        <v>3157</v>
      </c>
      <c r="B267" s="218">
        <v>45828</v>
      </c>
      <c r="C267" s="114" t="s">
        <v>247</v>
      </c>
      <c r="D267" s="114" t="s">
        <v>657</v>
      </c>
      <c r="E267" s="114" t="s">
        <v>1784</v>
      </c>
      <c r="F267" s="72" t="s">
        <v>671</v>
      </c>
      <c r="G267" s="72" t="s">
        <v>669</v>
      </c>
      <c r="H267" s="86" t="s">
        <v>273</v>
      </c>
      <c r="I267" s="86" t="s">
        <v>265</v>
      </c>
      <c r="J267" s="114" t="s">
        <v>3246</v>
      </c>
      <c r="K267" s="114" t="s">
        <v>3119</v>
      </c>
      <c r="L267" s="114" t="s">
        <v>3487</v>
      </c>
      <c r="M267" s="213"/>
      <c r="N267" s="219"/>
      <c r="O267" s="219"/>
      <c r="P267" s="219"/>
      <c r="Q267" s="219"/>
      <c r="R267" s="219"/>
      <c r="S267" s="219"/>
      <c r="T267" s="219"/>
      <c r="U267" s="219"/>
      <c r="V267" s="219"/>
      <c r="W267" s="219"/>
      <c r="X267" s="219"/>
      <c r="Y267" s="219"/>
    </row>
    <row r="268" spans="1:25" ht="129.6" x14ac:dyDescent="0.3">
      <c r="A268" s="177" t="s">
        <v>3157</v>
      </c>
      <c r="B268" s="218">
        <v>45828</v>
      </c>
      <c r="C268" s="114" t="s">
        <v>244</v>
      </c>
      <c r="D268" s="114" t="s">
        <v>657</v>
      </c>
      <c r="E268" s="114" t="s">
        <v>1784</v>
      </c>
      <c r="F268" s="72" t="s">
        <v>671</v>
      </c>
      <c r="G268" s="72" t="s">
        <v>670</v>
      </c>
      <c r="H268" s="86" t="s">
        <v>273</v>
      </c>
      <c r="I268" s="86" t="s">
        <v>267</v>
      </c>
      <c r="J268" s="114" t="s">
        <v>3245</v>
      </c>
      <c r="K268" s="114" t="s">
        <v>3545</v>
      </c>
      <c r="L268" s="114" t="s">
        <v>3266</v>
      </c>
      <c r="M268" s="213"/>
      <c r="N268" s="219"/>
      <c r="O268" s="219"/>
      <c r="P268" s="219"/>
      <c r="Q268" s="219"/>
      <c r="R268" s="219"/>
      <c r="S268" s="219"/>
      <c r="T268" s="219"/>
      <c r="U268" s="219"/>
      <c r="V268" s="219"/>
      <c r="W268" s="219"/>
      <c r="X268" s="219"/>
      <c r="Y268" s="219"/>
    </row>
    <row r="269" spans="1:25" ht="115.2" x14ac:dyDescent="0.3">
      <c r="A269" s="177" t="s">
        <v>3157</v>
      </c>
      <c r="B269" s="218">
        <v>45828</v>
      </c>
      <c r="C269" s="114" t="s">
        <v>244</v>
      </c>
      <c r="D269" s="114" t="s">
        <v>306</v>
      </c>
      <c r="E269" s="114" t="s">
        <v>1432</v>
      </c>
      <c r="F269" s="72" t="s">
        <v>345</v>
      </c>
      <c r="G269" s="72" t="s">
        <v>348</v>
      </c>
      <c r="H269" s="86" t="s">
        <v>273</v>
      </c>
      <c r="I269" s="86" t="s">
        <v>265</v>
      </c>
      <c r="J269" s="114" t="s">
        <v>3239</v>
      </c>
      <c r="K269" s="114" t="s">
        <v>1979</v>
      </c>
      <c r="L269" s="114" t="s">
        <v>3240</v>
      </c>
      <c r="M269" s="213"/>
      <c r="N269" s="219"/>
      <c r="O269" s="219"/>
      <c r="P269" s="219"/>
      <c r="Q269" s="219"/>
      <c r="R269" s="219"/>
      <c r="S269" s="219"/>
      <c r="T269" s="219"/>
      <c r="U269" s="219"/>
      <c r="V269" s="219"/>
      <c r="W269" s="219"/>
      <c r="X269" s="219"/>
      <c r="Y269" s="219"/>
    </row>
    <row r="270" spans="1:25" ht="57.6" x14ac:dyDescent="0.3">
      <c r="A270" s="177" t="s">
        <v>3157</v>
      </c>
      <c r="B270" s="218">
        <v>45845</v>
      </c>
      <c r="C270" s="114" t="s">
        <v>1550</v>
      </c>
      <c r="D270" s="114" t="s">
        <v>991</v>
      </c>
      <c r="E270" s="114" t="s">
        <v>1054</v>
      </c>
      <c r="F270" s="72" t="s">
        <v>1057</v>
      </c>
      <c r="G270" s="72" t="s">
        <v>1054</v>
      </c>
      <c r="H270" s="86" t="s">
        <v>347</v>
      </c>
      <c r="I270" s="86" t="s">
        <v>265</v>
      </c>
      <c r="J270" s="114" t="s">
        <v>3244</v>
      </c>
      <c r="K270" s="114" t="s">
        <v>34</v>
      </c>
      <c r="L270" s="114" t="s">
        <v>34</v>
      </c>
      <c r="M270" s="213"/>
      <c r="N270" s="219"/>
      <c r="O270" s="219"/>
      <c r="P270" s="219"/>
      <c r="Q270" s="219"/>
      <c r="R270" s="219"/>
      <c r="S270" s="219"/>
      <c r="T270" s="219"/>
      <c r="U270" s="219"/>
      <c r="V270" s="219"/>
      <c r="W270" s="219"/>
      <c r="X270" s="219"/>
      <c r="Y270" s="219"/>
    </row>
    <row r="271" spans="1:25" ht="115.2" x14ac:dyDescent="0.3">
      <c r="A271" s="177" t="s">
        <v>3157</v>
      </c>
      <c r="B271" s="218">
        <v>45846</v>
      </c>
      <c r="C271" s="114" t="s">
        <v>244</v>
      </c>
      <c r="D271" s="114" t="s">
        <v>306</v>
      </c>
      <c r="E271" s="114" t="s">
        <v>1432</v>
      </c>
      <c r="F271" s="72" t="s">
        <v>345</v>
      </c>
      <c r="G271" s="72" t="s">
        <v>348</v>
      </c>
      <c r="H271" s="86" t="s">
        <v>273</v>
      </c>
      <c r="I271" s="86" t="s">
        <v>265</v>
      </c>
      <c r="J271" s="114"/>
      <c r="K271" s="114" t="s">
        <v>388</v>
      </c>
      <c r="L271" s="114"/>
      <c r="M271" s="213"/>
      <c r="N271" s="219"/>
      <c r="O271" s="219"/>
      <c r="P271" s="219"/>
      <c r="Q271" s="219"/>
      <c r="R271" s="219"/>
      <c r="S271" s="219"/>
      <c r="T271" s="219"/>
      <c r="U271" s="219"/>
      <c r="V271" s="219"/>
      <c r="W271" s="219"/>
      <c r="X271" s="219"/>
      <c r="Y271" s="219"/>
    </row>
    <row r="272" spans="1:25" ht="100.8" x14ac:dyDescent="0.3">
      <c r="A272" s="177" t="s">
        <v>3157</v>
      </c>
      <c r="B272" s="218">
        <v>45846</v>
      </c>
      <c r="C272" s="114" t="s">
        <v>1550</v>
      </c>
      <c r="D272" s="114" t="s">
        <v>991</v>
      </c>
      <c r="E272" s="114" t="s">
        <v>1017</v>
      </c>
      <c r="F272" s="72" t="s">
        <v>1028</v>
      </c>
      <c r="G272" s="72" t="s">
        <v>34</v>
      </c>
      <c r="H272" s="86"/>
      <c r="I272" s="86"/>
      <c r="J272" s="114" t="s">
        <v>3488</v>
      </c>
      <c r="K272" s="114" t="s">
        <v>34</v>
      </c>
      <c r="L272" s="114"/>
      <c r="M272" s="213"/>
      <c r="N272" s="219"/>
      <c r="O272" s="219"/>
      <c r="P272" s="219"/>
      <c r="Q272" s="219"/>
      <c r="R272" s="219"/>
      <c r="S272" s="219"/>
      <c r="T272" s="219"/>
      <c r="U272" s="219"/>
      <c r="V272" s="219"/>
      <c r="W272" s="219"/>
      <c r="X272" s="219"/>
      <c r="Y272" s="219"/>
    </row>
    <row r="273" spans="1:25" ht="86.4" x14ac:dyDescent="0.3">
      <c r="A273" s="177" t="s">
        <v>3157</v>
      </c>
      <c r="B273" s="218">
        <v>45849</v>
      </c>
      <c r="C273" s="114" t="s">
        <v>1549</v>
      </c>
      <c r="D273" s="114" t="s">
        <v>2483</v>
      </c>
      <c r="E273" s="114" t="s">
        <v>2484</v>
      </c>
      <c r="F273" s="72" t="s">
        <v>2486</v>
      </c>
      <c r="G273" s="72" t="s">
        <v>3238</v>
      </c>
      <c r="H273" s="86" t="s">
        <v>264</v>
      </c>
      <c r="I273" s="86" t="s">
        <v>265</v>
      </c>
      <c r="J273" s="114" t="s">
        <v>3252</v>
      </c>
      <c r="K273" s="114" t="s">
        <v>34</v>
      </c>
      <c r="L273" s="114" t="s">
        <v>3251</v>
      </c>
      <c r="M273" s="213"/>
      <c r="N273" s="219"/>
      <c r="O273" s="219"/>
      <c r="P273" s="219"/>
      <c r="Q273" s="219"/>
      <c r="R273" s="219"/>
      <c r="S273" s="219"/>
      <c r="T273" s="219"/>
      <c r="U273" s="219"/>
      <c r="V273" s="219"/>
      <c r="W273" s="219"/>
      <c r="X273" s="219"/>
      <c r="Y273" s="219"/>
    </row>
    <row r="274" spans="1:25" ht="129.6" x14ac:dyDescent="0.3">
      <c r="A274" s="177" t="s">
        <v>3158</v>
      </c>
      <c r="B274" s="218">
        <v>45852</v>
      </c>
      <c r="C274" s="114" t="s">
        <v>244</v>
      </c>
      <c r="D274" s="114" t="s">
        <v>657</v>
      </c>
      <c r="E274" s="114" t="s">
        <v>1784</v>
      </c>
      <c r="F274" s="72" t="s">
        <v>673</v>
      </c>
      <c r="G274" s="72" t="s">
        <v>3256</v>
      </c>
      <c r="H274" s="86" t="s">
        <v>273</v>
      </c>
      <c r="I274" s="86" t="s">
        <v>265</v>
      </c>
      <c r="J274" s="114" t="s">
        <v>3489</v>
      </c>
      <c r="K274" s="114" t="s">
        <v>3189</v>
      </c>
      <c r="L274" s="114" t="s">
        <v>3267</v>
      </c>
      <c r="M274" s="213"/>
      <c r="N274" s="219"/>
      <c r="O274" s="219"/>
      <c r="P274" s="219"/>
      <c r="Q274" s="219"/>
      <c r="R274" s="219"/>
      <c r="S274" s="219"/>
      <c r="T274" s="219"/>
      <c r="U274" s="219"/>
      <c r="V274" s="219"/>
      <c r="W274" s="219"/>
      <c r="X274" s="219"/>
      <c r="Y274" s="219"/>
    </row>
    <row r="275" spans="1:25" ht="100.8" x14ac:dyDescent="0.3">
      <c r="A275" s="177" t="s">
        <v>3158</v>
      </c>
      <c r="B275" s="218">
        <v>45852</v>
      </c>
      <c r="C275" s="114" t="s">
        <v>247</v>
      </c>
      <c r="D275" s="114" t="s">
        <v>657</v>
      </c>
      <c r="E275" s="114" t="s">
        <v>1784</v>
      </c>
      <c r="F275" s="72" t="s">
        <v>671</v>
      </c>
      <c r="G275" s="72" t="s">
        <v>669</v>
      </c>
      <c r="H275" s="86" t="s">
        <v>264</v>
      </c>
      <c r="I275" s="86" t="s">
        <v>265</v>
      </c>
      <c r="J275" s="114" t="s">
        <v>3255</v>
      </c>
      <c r="K275" s="114" t="s">
        <v>3254</v>
      </c>
      <c r="L275" s="114" t="s">
        <v>34</v>
      </c>
      <c r="M275" s="213"/>
      <c r="N275" s="219"/>
      <c r="O275" s="219"/>
      <c r="P275" s="219"/>
      <c r="Q275" s="219"/>
      <c r="R275" s="219"/>
      <c r="S275" s="219"/>
      <c r="T275" s="219"/>
      <c r="U275" s="219"/>
      <c r="V275" s="219"/>
      <c r="W275" s="219"/>
      <c r="X275" s="219"/>
      <c r="Y275" s="219"/>
    </row>
    <row r="276" spans="1:25" ht="100.8" x14ac:dyDescent="0.3">
      <c r="A276" s="177" t="s">
        <v>3158</v>
      </c>
      <c r="B276" s="218">
        <v>45853</v>
      </c>
      <c r="C276" s="114" t="s">
        <v>244</v>
      </c>
      <c r="D276" s="114" t="s">
        <v>270</v>
      </c>
      <c r="E276" s="114" t="s">
        <v>1726</v>
      </c>
      <c r="F276" s="72" t="s">
        <v>1188</v>
      </c>
      <c r="G276" s="72" t="s">
        <v>1190</v>
      </c>
      <c r="H276" s="86" t="s">
        <v>264</v>
      </c>
      <c r="I276" s="86" t="s">
        <v>267</v>
      </c>
      <c r="J276" s="114" t="s">
        <v>3265</v>
      </c>
      <c r="K276" s="114" t="s">
        <v>3263</v>
      </c>
      <c r="L276" s="114" t="s">
        <v>3490</v>
      </c>
      <c r="M276" s="213"/>
      <c r="N276" s="219"/>
      <c r="O276" s="219"/>
      <c r="P276" s="219"/>
      <c r="Q276" s="219"/>
      <c r="R276" s="219"/>
      <c r="S276" s="219"/>
      <c r="T276" s="219"/>
      <c r="U276" s="219"/>
      <c r="V276" s="219"/>
      <c r="W276" s="219"/>
      <c r="X276" s="219"/>
      <c r="Y276" s="219"/>
    </row>
    <row r="277" spans="1:25" ht="57.6" x14ac:dyDescent="0.3">
      <c r="A277" s="177" t="s">
        <v>3158</v>
      </c>
      <c r="B277" s="218">
        <v>45855</v>
      </c>
      <c r="C277" s="114" t="s">
        <v>244</v>
      </c>
      <c r="D277" s="114" t="s">
        <v>657</v>
      </c>
      <c r="E277" s="114" t="s">
        <v>731</v>
      </c>
      <c r="F277" s="72" t="s">
        <v>747</v>
      </c>
      <c r="G277" s="72" t="s">
        <v>733</v>
      </c>
      <c r="H277" s="86" t="s">
        <v>273</v>
      </c>
      <c r="I277" s="86" t="s">
        <v>267</v>
      </c>
      <c r="J277" s="114" t="s">
        <v>3271</v>
      </c>
      <c r="K277" s="114" t="s">
        <v>34</v>
      </c>
      <c r="L277" s="114" t="s">
        <v>34</v>
      </c>
      <c r="M277" s="213"/>
      <c r="N277" s="219"/>
      <c r="O277" s="219"/>
      <c r="P277" s="219"/>
      <c r="Q277" s="219"/>
      <c r="R277" s="219"/>
      <c r="S277" s="219"/>
      <c r="T277" s="219"/>
      <c r="U277" s="219"/>
      <c r="V277" s="219"/>
      <c r="W277" s="219"/>
      <c r="X277" s="219"/>
      <c r="Y277" s="219"/>
    </row>
    <row r="278" spans="1:25" ht="57.6" x14ac:dyDescent="0.3">
      <c r="A278" s="177" t="s">
        <v>3158</v>
      </c>
      <c r="B278" s="218">
        <v>45855</v>
      </c>
      <c r="C278" s="114" t="s">
        <v>244</v>
      </c>
      <c r="D278" s="114" t="s">
        <v>657</v>
      </c>
      <c r="E278" s="114" t="s">
        <v>731</v>
      </c>
      <c r="F278" s="72" t="s">
        <v>747</v>
      </c>
      <c r="G278" s="72" t="s">
        <v>734</v>
      </c>
      <c r="H278" s="86" t="s">
        <v>273</v>
      </c>
      <c r="I278" s="86" t="s">
        <v>267</v>
      </c>
      <c r="J278" s="114" t="s">
        <v>3271</v>
      </c>
      <c r="K278" s="114" t="s">
        <v>34</v>
      </c>
      <c r="L278" s="114" t="s">
        <v>34</v>
      </c>
      <c r="M278" s="213"/>
      <c r="N278" s="219"/>
      <c r="O278" s="219"/>
      <c r="P278" s="219"/>
      <c r="Q278" s="219"/>
      <c r="R278" s="219"/>
      <c r="S278" s="219"/>
      <c r="T278" s="219"/>
      <c r="U278" s="219"/>
      <c r="V278" s="219"/>
      <c r="W278" s="219"/>
      <c r="X278" s="219"/>
      <c r="Y278" s="219"/>
    </row>
    <row r="279" spans="1:25" ht="230.4" x14ac:dyDescent="0.3">
      <c r="A279" s="177" t="s">
        <v>3158</v>
      </c>
      <c r="B279" s="218">
        <v>45868</v>
      </c>
      <c r="C279" s="114" t="s">
        <v>244</v>
      </c>
      <c r="D279" s="114" t="s">
        <v>657</v>
      </c>
      <c r="E279" s="114" t="s">
        <v>1507</v>
      </c>
      <c r="F279" s="72" t="s">
        <v>691</v>
      </c>
      <c r="G279" s="72" t="s">
        <v>703</v>
      </c>
      <c r="H279" s="86" t="s">
        <v>273</v>
      </c>
      <c r="I279" s="86" t="s">
        <v>267</v>
      </c>
      <c r="J279" s="114"/>
      <c r="K279" s="114" t="s">
        <v>3546</v>
      </c>
      <c r="L279" s="114"/>
      <c r="M279" s="213"/>
      <c r="N279" s="219"/>
      <c r="O279" s="219"/>
      <c r="P279" s="219"/>
      <c r="Q279" s="219"/>
      <c r="R279" s="219"/>
      <c r="S279" s="219"/>
      <c r="T279" s="219"/>
      <c r="U279" s="219"/>
      <c r="V279" s="219"/>
      <c r="W279" s="219"/>
      <c r="X279" s="219"/>
      <c r="Y279" s="219"/>
    </row>
    <row r="280" spans="1:25" ht="144" x14ac:dyDescent="0.3">
      <c r="A280" s="177" t="s">
        <v>3158</v>
      </c>
      <c r="B280" s="218">
        <v>45869</v>
      </c>
      <c r="C280" s="114" t="s">
        <v>1550</v>
      </c>
      <c r="D280" s="114" t="s">
        <v>266</v>
      </c>
      <c r="E280" s="114" t="s">
        <v>1439</v>
      </c>
      <c r="F280" s="72" t="s">
        <v>1094</v>
      </c>
      <c r="G280" s="72" t="s">
        <v>1097</v>
      </c>
      <c r="H280" s="86" t="s">
        <v>273</v>
      </c>
      <c r="I280" s="86" t="s">
        <v>267</v>
      </c>
      <c r="J280" s="114" t="s">
        <v>3277</v>
      </c>
      <c r="K280" s="114" t="s">
        <v>1879</v>
      </c>
      <c r="L280" s="114" t="s">
        <v>3387</v>
      </c>
      <c r="M280" s="213"/>
      <c r="N280" s="219"/>
      <c r="O280" s="219"/>
      <c r="P280" s="219"/>
      <c r="Q280" s="219"/>
      <c r="R280" s="219"/>
      <c r="S280" s="219"/>
      <c r="T280" s="219"/>
      <c r="U280" s="219"/>
      <c r="V280" s="219"/>
      <c r="W280" s="219"/>
      <c r="X280" s="219"/>
      <c r="Y280" s="219"/>
    </row>
    <row r="281" spans="1:25" ht="201.6" x14ac:dyDescent="0.3">
      <c r="A281" s="177" t="s">
        <v>3158</v>
      </c>
      <c r="B281" s="218">
        <v>45869</v>
      </c>
      <c r="C281" s="114" t="s">
        <v>2510</v>
      </c>
      <c r="D281" s="114" t="s">
        <v>657</v>
      </c>
      <c r="E281" s="114" t="s">
        <v>812</v>
      </c>
      <c r="F281" s="72" t="s">
        <v>3278</v>
      </c>
      <c r="G281" s="72" t="s">
        <v>34</v>
      </c>
      <c r="H281" s="86"/>
      <c r="I281" s="86"/>
      <c r="J281" s="114" t="s">
        <v>3283</v>
      </c>
      <c r="K281" s="114" t="s">
        <v>34</v>
      </c>
      <c r="L281" s="114" t="s">
        <v>3547</v>
      </c>
      <c r="M281" s="213"/>
      <c r="N281" s="219"/>
      <c r="O281" s="219"/>
      <c r="P281" s="219"/>
      <c r="Q281" s="219"/>
      <c r="R281" s="219"/>
      <c r="S281" s="219"/>
      <c r="T281" s="219"/>
      <c r="U281" s="219"/>
      <c r="V281" s="219"/>
      <c r="W281" s="219"/>
      <c r="X281" s="219"/>
      <c r="Y281" s="219"/>
    </row>
    <row r="282" spans="1:25" ht="72" x14ac:dyDescent="0.3">
      <c r="A282" s="177" t="s">
        <v>3158</v>
      </c>
      <c r="B282" s="218">
        <v>45869</v>
      </c>
      <c r="C282" s="114" t="s">
        <v>1549</v>
      </c>
      <c r="D282" s="114" t="s">
        <v>657</v>
      </c>
      <c r="E282" s="114" t="s">
        <v>812</v>
      </c>
      <c r="F282" s="72" t="s">
        <v>3278</v>
      </c>
      <c r="G282" s="72" t="s">
        <v>3281</v>
      </c>
      <c r="H282" s="86" t="s">
        <v>264</v>
      </c>
      <c r="I282" s="86" t="s">
        <v>267</v>
      </c>
      <c r="J282" s="114" t="s">
        <v>3284</v>
      </c>
      <c r="K282" s="114" t="s">
        <v>34</v>
      </c>
      <c r="L282" s="114" t="s">
        <v>3548</v>
      </c>
      <c r="M282" s="213"/>
      <c r="N282" s="219"/>
      <c r="O282" s="219"/>
      <c r="P282" s="219"/>
      <c r="Q282" s="219"/>
      <c r="R282" s="219"/>
      <c r="S282" s="219"/>
      <c r="T282" s="219"/>
      <c r="U282" s="219"/>
      <c r="V282" s="219"/>
      <c r="W282" s="219"/>
      <c r="X282" s="219"/>
      <c r="Y282" s="219"/>
    </row>
    <row r="283" spans="1:25" ht="129.6" x14ac:dyDescent="0.3">
      <c r="A283" s="177" t="s">
        <v>3158</v>
      </c>
      <c r="B283" s="218">
        <v>45869</v>
      </c>
      <c r="C283" s="114" t="s">
        <v>1549</v>
      </c>
      <c r="D283" s="114" t="s">
        <v>657</v>
      </c>
      <c r="E283" s="114" t="s">
        <v>812</v>
      </c>
      <c r="F283" s="72" t="s">
        <v>3278</v>
      </c>
      <c r="G283" s="72" t="s">
        <v>3285</v>
      </c>
      <c r="H283" s="86" t="s">
        <v>264</v>
      </c>
      <c r="I283" s="86" t="s">
        <v>267</v>
      </c>
      <c r="J283" s="114" t="s">
        <v>3284</v>
      </c>
      <c r="K283" s="114" t="s">
        <v>34</v>
      </c>
      <c r="L283" s="114" t="s">
        <v>3549</v>
      </c>
      <c r="M283" s="213"/>
      <c r="N283" s="219"/>
      <c r="O283" s="219"/>
      <c r="P283" s="219"/>
      <c r="Q283" s="219"/>
      <c r="R283" s="219"/>
      <c r="S283" s="219"/>
      <c r="T283" s="219"/>
      <c r="U283" s="219"/>
      <c r="V283" s="219"/>
      <c r="W283" s="219"/>
      <c r="X283" s="219"/>
      <c r="Y283" s="219"/>
    </row>
    <row r="284" spans="1:25" ht="129.6" x14ac:dyDescent="0.3">
      <c r="A284" s="177" t="s">
        <v>3158</v>
      </c>
      <c r="B284" s="218">
        <v>45869</v>
      </c>
      <c r="C284" s="114" t="s">
        <v>1549</v>
      </c>
      <c r="D284" s="114" t="s">
        <v>657</v>
      </c>
      <c r="E284" s="114" t="s">
        <v>812</v>
      </c>
      <c r="F284" s="72" t="s">
        <v>3278</v>
      </c>
      <c r="G284" s="72" t="s">
        <v>3285</v>
      </c>
      <c r="H284" s="86" t="s">
        <v>264</v>
      </c>
      <c r="I284" s="86" t="s">
        <v>267</v>
      </c>
      <c r="J284" s="114" t="s">
        <v>3284</v>
      </c>
      <c r="K284" s="114" t="s">
        <v>34</v>
      </c>
      <c r="L284" s="114" t="s">
        <v>3288</v>
      </c>
      <c r="M284" s="213"/>
      <c r="N284" s="219"/>
      <c r="O284" s="219"/>
      <c r="P284" s="219"/>
      <c r="Q284" s="219"/>
      <c r="R284" s="219"/>
      <c r="S284" s="219"/>
      <c r="T284" s="219"/>
      <c r="U284" s="219"/>
      <c r="V284" s="219"/>
      <c r="W284" s="219"/>
      <c r="X284" s="219"/>
      <c r="Y284" s="219"/>
    </row>
    <row r="285" spans="1:25" ht="201.6" x14ac:dyDescent="0.3">
      <c r="A285" s="177" t="s">
        <v>3158</v>
      </c>
      <c r="B285" s="218">
        <v>45869</v>
      </c>
      <c r="C285" s="114" t="s">
        <v>1550</v>
      </c>
      <c r="D285" s="114" t="s">
        <v>306</v>
      </c>
      <c r="E285" s="114" t="s">
        <v>418</v>
      </c>
      <c r="F285" s="72" t="s">
        <v>419</v>
      </c>
      <c r="G285" s="72" t="s">
        <v>421</v>
      </c>
      <c r="H285" s="86" t="s">
        <v>273</v>
      </c>
      <c r="I285" s="86" t="s">
        <v>267</v>
      </c>
      <c r="J285" s="114" t="s">
        <v>3491</v>
      </c>
      <c r="K285" s="114" t="s">
        <v>2246</v>
      </c>
      <c r="L285" s="114" t="s">
        <v>3290</v>
      </c>
      <c r="M285" s="213"/>
      <c r="N285" s="219"/>
      <c r="O285" s="219"/>
      <c r="P285" s="219"/>
      <c r="Q285" s="219"/>
      <c r="R285" s="219"/>
      <c r="S285" s="219"/>
      <c r="T285" s="219"/>
      <c r="U285" s="219"/>
      <c r="V285" s="219"/>
      <c r="W285" s="219"/>
      <c r="X285" s="219"/>
      <c r="Y285" s="219"/>
    </row>
    <row r="286" spans="1:25" ht="129.6" x14ac:dyDescent="0.3">
      <c r="A286" s="177" t="s">
        <v>3158</v>
      </c>
      <c r="B286" s="218">
        <v>45869</v>
      </c>
      <c r="C286" s="114" t="s">
        <v>1550</v>
      </c>
      <c r="D286" s="114" t="s">
        <v>657</v>
      </c>
      <c r="E286" s="114" t="s">
        <v>1507</v>
      </c>
      <c r="F286" s="72" t="s">
        <v>691</v>
      </c>
      <c r="G286" s="72" t="s">
        <v>703</v>
      </c>
      <c r="H286" s="86" t="s">
        <v>273</v>
      </c>
      <c r="I286" s="86" t="s">
        <v>267</v>
      </c>
      <c r="J286" s="114" t="s">
        <v>3295</v>
      </c>
      <c r="K286" s="114" t="s">
        <v>3293</v>
      </c>
      <c r="L286" s="114" t="s">
        <v>3292</v>
      </c>
      <c r="M286" s="213"/>
      <c r="N286" s="219"/>
      <c r="O286" s="219"/>
      <c r="P286" s="219"/>
      <c r="Q286" s="219"/>
      <c r="R286" s="219"/>
      <c r="S286" s="219"/>
      <c r="T286" s="219"/>
      <c r="U286" s="219"/>
      <c r="V286" s="219"/>
      <c r="W286" s="219"/>
      <c r="X286" s="219"/>
      <c r="Y286" s="219"/>
    </row>
    <row r="287" spans="1:25" ht="409.6" x14ac:dyDescent="0.3">
      <c r="A287" s="177" t="s">
        <v>3158</v>
      </c>
      <c r="B287" s="218">
        <v>45873</v>
      </c>
      <c r="C287" s="114" t="s">
        <v>1550</v>
      </c>
      <c r="D287" s="114" t="s">
        <v>266</v>
      </c>
      <c r="E287" s="114" t="s">
        <v>1423</v>
      </c>
      <c r="F287" s="72" t="s">
        <v>1102</v>
      </c>
      <c r="G287" s="72" t="s">
        <v>3298</v>
      </c>
      <c r="H287" s="86" t="s">
        <v>273</v>
      </c>
      <c r="I287" s="86" t="s">
        <v>267</v>
      </c>
      <c r="J287" s="114" t="s">
        <v>3492</v>
      </c>
      <c r="K287" s="114" t="s">
        <v>3016</v>
      </c>
      <c r="L287" s="114" t="s">
        <v>3297</v>
      </c>
      <c r="M287" s="213"/>
      <c r="N287" s="219"/>
      <c r="O287" s="219"/>
      <c r="P287" s="219"/>
      <c r="Q287" s="219"/>
      <c r="R287" s="219"/>
      <c r="S287" s="219"/>
      <c r="T287" s="219"/>
      <c r="U287" s="219"/>
      <c r="V287" s="219"/>
      <c r="W287" s="219"/>
      <c r="X287" s="219"/>
      <c r="Y287" s="219"/>
    </row>
    <row r="288" spans="1:25" ht="86.4" x14ac:dyDescent="0.3">
      <c r="A288" s="177" t="s">
        <v>3159</v>
      </c>
      <c r="B288" s="218">
        <v>45882</v>
      </c>
      <c r="C288" s="114" t="s">
        <v>1550</v>
      </c>
      <c r="D288" s="114" t="s">
        <v>1424</v>
      </c>
      <c r="E288" s="114" t="s">
        <v>966</v>
      </c>
      <c r="F288" s="72" t="s">
        <v>967</v>
      </c>
      <c r="G288" s="72" t="s">
        <v>1525</v>
      </c>
      <c r="H288" s="86" t="s">
        <v>347</v>
      </c>
      <c r="I288" s="86" t="s">
        <v>267</v>
      </c>
      <c r="J288" s="114" t="s">
        <v>3301</v>
      </c>
      <c r="K288" s="114" t="s">
        <v>3300</v>
      </c>
      <c r="L288" s="114" t="s">
        <v>3493</v>
      </c>
      <c r="M288" s="213"/>
      <c r="N288" s="219"/>
      <c r="O288" s="219"/>
      <c r="P288" s="219"/>
      <c r="Q288" s="219"/>
      <c r="R288" s="219"/>
      <c r="S288" s="219"/>
      <c r="T288" s="219"/>
      <c r="U288" s="219"/>
      <c r="V288" s="219"/>
      <c r="W288" s="219"/>
      <c r="X288" s="219"/>
      <c r="Y288" s="219"/>
    </row>
    <row r="289" spans="1:25" ht="201.6" x14ac:dyDescent="0.3">
      <c r="A289" s="177" t="s">
        <v>3159</v>
      </c>
      <c r="B289" s="218">
        <v>45882</v>
      </c>
      <c r="C289" s="114" t="s">
        <v>1550</v>
      </c>
      <c r="D289" s="114" t="s">
        <v>657</v>
      </c>
      <c r="E289" s="114" t="s">
        <v>731</v>
      </c>
      <c r="F289" s="72" t="s">
        <v>743</v>
      </c>
      <c r="G289" s="72" t="s">
        <v>745</v>
      </c>
      <c r="H289" s="86" t="s">
        <v>273</v>
      </c>
      <c r="I289" s="86" t="s">
        <v>265</v>
      </c>
      <c r="J289" s="114" t="s">
        <v>3306</v>
      </c>
      <c r="K289" s="114" t="s">
        <v>3180</v>
      </c>
      <c r="L289" s="114" t="s">
        <v>3305</v>
      </c>
      <c r="M289" s="213"/>
      <c r="N289" s="219"/>
      <c r="O289" s="219"/>
      <c r="P289" s="219"/>
      <c r="Q289" s="219"/>
      <c r="R289" s="219"/>
      <c r="S289" s="219"/>
      <c r="T289" s="219"/>
      <c r="U289" s="219"/>
      <c r="V289" s="219"/>
      <c r="W289" s="219"/>
      <c r="X289" s="219"/>
      <c r="Y289" s="219"/>
    </row>
    <row r="290" spans="1:25" ht="316.8" x14ac:dyDescent="0.3">
      <c r="A290" s="177" t="s">
        <v>3159</v>
      </c>
      <c r="B290" s="218">
        <v>45882</v>
      </c>
      <c r="C290" s="114" t="s">
        <v>1550</v>
      </c>
      <c r="D290" s="114" t="s">
        <v>657</v>
      </c>
      <c r="E290" s="114" t="s">
        <v>731</v>
      </c>
      <c r="F290" s="72" t="s">
        <v>736</v>
      </c>
      <c r="G290" s="72" t="s">
        <v>742</v>
      </c>
      <c r="H290" s="86" t="s">
        <v>273</v>
      </c>
      <c r="I290" s="86" t="s">
        <v>265</v>
      </c>
      <c r="J290" s="114" t="s">
        <v>3310</v>
      </c>
      <c r="K290" s="114" t="s">
        <v>3550</v>
      </c>
      <c r="L290" s="114" t="s">
        <v>3551</v>
      </c>
      <c r="M290" s="213"/>
      <c r="N290" s="219"/>
      <c r="O290" s="219"/>
      <c r="P290" s="219"/>
      <c r="Q290" s="219"/>
      <c r="R290" s="219"/>
      <c r="S290" s="219"/>
      <c r="T290" s="219"/>
      <c r="U290" s="219"/>
      <c r="V290" s="219"/>
      <c r="W290" s="219"/>
      <c r="X290" s="219"/>
      <c r="Y290" s="219"/>
    </row>
    <row r="291" spans="1:25" ht="115.2" x14ac:dyDescent="0.3">
      <c r="A291" s="177" t="s">
        <v>3159</v>
      </c>
      <c r="B291" s="218">
        <v>45882</v>
      </c>
      <c r="C291" s="114" t="s">
        <v>1550</v>
      </c>
      <c r="D291" s="114" t="s">
        <v>657</v>
      </c>
      <c r="E291" s="114" t="s">
        <v>731</v>
      </c>
      <c r="F291" s="72" t="s">
        <v>736</v>
      </c>
      <c r="G291" s="72" t="s">
        <v>739</v>
      </c>
      <c r="H291" s="86" t="s">
        <v>273</v>
      </c>
      <c r="I291" s="86" t="s">
        <v>265</v>
      </c>
      <c r="J291" s="114" t="s">
        <v>3312</v>
      </c>
      <c r="K291" s="114" t="s">
        <v>2580</v>
      </c>
      <c r="L291" s="114" t="s">
        <v>3311</v>
      </c>
      <c r="M291" s="213"/>
      <c r="N291" s="219"/>
      <c r="O291" s="219"/>
      <c r="P291" s="219"/>
      <c r="Q291" s="219"/>
      <c r="R291" s="219"/>
      <c r="S291" s="219"/>
      <c r="T291" s="219"/>
      <c r="U291" s="219"/>
      <c r="V291" s="219"/>
      <c r="W291" s="219"/>
      <c r="X291" s="219"/>
      <c r="Y291" s="219"/>
    </row>
    <row r="292" spans="1:25" ht="129.6" x14ac:dyDescent="0.3">
      <c r="A292" s="177" t="s">
        <v>3159</v>
      </c>
      <c r="B292" s="218">
        <v>45882</v>
      </c>
      <c r="C292" s="114" t="s">
        <v>1550</v>
      </c>
      <c r="D292" s="114" t="s">
        <v>657</v>
      </c>
      <c r="E292" s="114" t="s">
        <v>731</v>
      </c>
      <c r="F292" s="72" t="s">
        <v>732</v>
      </c>
      <c r="G292" s="72" t="s">
        <v>733</v>
      </c>
      <c r="H292" s="86" t="s">
        <v>273</v>
      </c>
      <c r="I292" s="86" t="s">
        <v>265</v>
      </c>
      <c r="J292" s="114" t="s">
        <v>3315</v>
      </c>
      <c r="K292" s="114" t="s">
        <v>3269</v>
      </c>
      <c r="L292" s="114" t="s">
        <v>3314</v>
      </c>
      <c r="M292" s="213"/>
      <c r="N292" s="219"/>
      <c r="O292" s="219"/>
      <c r="P292" s="219"/>
      <c r="Q292" s="219"/>
      <c r="R292" s="219"/>
      <c r="S292" s="219"/>
      <c r="T292" s="219"/>
      <c r="U292" s="219"/>
      <c r="V292" s="219"/>
      <c r="W292" s="219"/>
      <c r="X292" s="219"/>
      <c r="Y292" s="219"/>
    </row>
    <row r="293" spans="1:25" ht="158.4" x14ac:dyDescent="0.3">
      <c r="A293" s="177" t="s">
        <v>3159</v>
      </c>
      <c r="B293" s="218">
        <v>45882</v>
      </c>
      <c r="C293" s="114" t="s">
        <v>1550</v>
      </c>
      <c r="D293" s="114" t="s">
        <v>657</v>
      </c>
      <c r="E293" s="114" t="s">
        <v>731</v>
      </c>
      <c r="F293" s="72" t="s">
        <v>779</v>
      </c>
      <c r="G293" s="72" t="s">
        <v>737</v>
      </c>
      <c r="H293" s="86" t="s">
        <v>273</v>
      </c>
      <c r="I293" s="86" t="s">
        <v>265</v>
      </c>
      <c r="J293" s="114" t="s">
        <v>3494</v>
      </c>
      <c r="K293" s="114" t="s">
        <v>3003</v>
      </c>
      <c r="L293" s="114" t="s">
        <v>3552</v>
      </c>
      <c r="M293" s="213"/>
      <c r="N293" s="219"/>
      <c r="O293" s="219"/>
      <c r="P293" s="219"/>
      <c r="Q293" s="219"/>
      <c r="R293" s="219"/>
      <c r="S293" s="219"/>
      <c r="T293" s="219"/>
      <c r="U293" s="219"/>
      <c r="V293" s="219"/>
      <c r="W293" s="219"/>
      <c r="X293" s="219"/>
      <c r="Y293" s="219"/>
    </row>
    <row r="294" spans="1:25" ht="144" x14ac:dyDescent="0.3">
      <c r="A294" s="177" t="s">
        <v>3159</v>
      </c>
      <c r="B294" s="218">
        <v>45882</v>
      </c>
      <c r="C294" s="114" t="s">
        <v>244</v>
      </c>
      <c r="D294" s="114" t="s">
        <v>657</v>
      </c>
      <c r="E294" s="114" t="s">
        <v>731</v>
      </c>
      <c r="F294" s="72" t="s">
        <v>736</v>
      </c>
      <c r="G294" s="72" t="s">
        <v>3319</v>
      </c>
      <c r="H294" s="86" t="s">
        <v>273</v>
      </c>
      <c r="I294" s="86" t="s">
        <v>265</v>
      </c>
      <c r="J294" s="114" t="s">
        <v>3318</v>
      </c>
      <c r="K294" s="114" t="s">
        <v>3120</v>
      </c>
      <c r="L294" s="114" t="s">
        <v>3553</v>
      </c>
      <c r="M294" s="213"/>
      <c r="N294" s="219"/>
      <c r="O294" s="219"/>
      <c r="P294" s="219"/>
      <c r="Q294" s="219"/>
      <c r="R294" s="219"/>
      <c r="S294" s="219"/>
      <c r="T294" s="219"/>
      <c r="U294" s="219"/>
      <c r="V294" s="219"/>
      <c r="W294" s="219"/>
      <c r="X294" s="219"/>
      <c r="Y294" s="219"/>
    </row>
    <row r="295" spans="1:25" ht="187.2" x14ac:dyDescent="0.3">
      <c r="A295" s="177" t="s">
        <v>3159</v>
      </c>
      <c r="B295" s="218">
        <v>45882</v>
      </c>
      <c r="C295" s="114" t="s">
        <v>244</v>
      </c>
      <c r="D295" s="114" t="s">
        <v>657</v>
      </c>
      <c r="E295" s="114" t="s">
        <v>731</v>
      </c>
      <c r="F295" s="72" t="s">
        <v>736</v>
      </c>
      <c r="G295" s="72" t="s">
        <v>2573</v>
      </c>
      <c r="H295" s="86" t="s">
        <v>273</v>
      </c>
      <c r="I295" s="86" t="s">
        <v>265</v>
      </c>
      <c r="J295" s="114" t="s">
        <v>3320</v>
      </c>
      <c r="K295" s="114" t="s">
        <v>2632</v>
      </c>
      <c r="L295" s="114" t="s">
        <v>3354</v>
      </c>
      <c r="M295" s="213"/>
      <c r="N295" s="219"/>
      <c r="O295" s="219"/>
      <c r="P295" s="219"/>
      <c r="Q295" s="219"/>
      <c r="R295" s="219"/>
      <c r="S295" s="219"/>
      <c r="T295" s="219"/>
      <c r="U295" s="219"/>
      <c r="V295" s="219"/>
      <c r="W295" s="219"/>
      <c r="X295" s="219"/>
      <c r="Y295" s="219"/>
    </row>
    <row r="296" spans="1:25" ht="86.4" x14ac:dyDescent="0.3">
      <c r="A296" s="177" t="s">
        <v>3159</v>
      </c>
      <c r="B296" s="218">
        <v>45882</v>
      </c>
      <c r="C296" s="114" t="s">
        <v>247</v>
      </c>
      <c r="D296" s="114" t="s">
        <v>657</v>
      </c>
      <c r="E296" s="114" t="s">
        <v>731</v>
      </c>
      <c r="F296" s="72" t="s">
        <v>736</v>
      </c>
      <c r="G296" s="72" t="s">
        <v>738</v>
      </c>
      <c r="H296" s="86" t="s">
        <v>273</v>
      </c>
      <c r="I296" s="86" t="s">
        <v>265</v>
      </c>
      <c r="J296" s="114" t="s">
        <v>3495</v>
      </c>
      <c r="K296" s="114" t="s">
        <v>2633</v>
      </c>
      <c r="L296" s="114" t="s">
        <v>34</v>
      </c>
      <c r="M296" s="213" t="s">
        <v>3023</v>
      </c>
      <c r="N296" s="219"/>
      <c r="O296" s="219"/>
      <c r="P296" s="219"/>
      <c r="Q296" s="219"/>
      <c r="R296" s="219"/>
      <c r="S296" s="219"/>
      <c r="T296" s="219"/>
      <c r="U296" s="219"/>
      <c r="V296" s="219"/>
      <c r="W296" s="219"/>
      <c r="X296" s="219"/>
      <c r="Y296" s="219"/>
    </row>
    <row r="297" spans="1:25" ht="259.2" x14ac:dyDescent="0.3">
      <c r="A297" s="177" t="s">
        <v>3159</v>
      </c>
      <c r="B297" s="218">
        <v>45891</v>
      </c>
      <c r="C297" s="114" t="s">
        <v>244</v>
      </c>
      <c r="D297" s="114" t="s">
        <v>657</v>
      </c>
      <c r="E297" s="114" t="s">
        <v>1507</v>
      </c>
      <c r="F297" s="72" t="s">
        <v>795</v>
      </c>
      <c r="G297" s="72" t="s">
        <v>798</v>
      </c>
      <c r="H297" s="86" t="s">
        <v>273</v>
      </c>
      <c r="I297" s="86" t="s">
        <v>265</v>
      </c>
      <c r="J297" s="114" t="s">
        <v>3330</v>
      </c>
      <c r="K297" s="114" t="s">
        <v>2976</v>
      </c>
      <c r="L297" s="114" t="s">
        <v>3331</v>
      </c>
      <c r="M297" s="213"/>
      <c r="N297" s="219"/>
      <c r="O297" s="219"/>
      <c r="P297" s="219"/>
      <c r="Q297" s="219"/>
      <c r="R297" s="219"/>
      <c r="S297" s="219"/>
      <c r="T297" s="219"/>
      <c r="U297" s="219"/>
      <c r="V297" s="219"/>
      <c r="W297" s="219"/>
      <c r="X297" s="219"/>
      <c r="Y297" s="219"/>
    </row>
    <row r="298" spans="1:25" ht="158.4" x14ac:dyDescent="0.3">
      <c r="A298" s="177" t="s">
        <v>3159</v>
      </c>
      <c r="B298" s="218">
        <v>45891</v>
      </c>
      <c r="C298" s="114" t="s">
        <v>244</v>
      </c>
      <c r="D298" s="114" t="s">
        <v>657</v>
      </c>
      <c r="E298" s="114" t="s">
        <v>1507</v>
      </c>
      <c r="F298" s="72" t="s">
        <v>795</v>
      </c>
      <c r="G298" s="72" t="s">
        <v>791</v>
      </c>
      <c r="H298" s="86" t="s">
        <v>273</v>
      </c>
      <c r="I298" s="86" t="s">
        <v>265</v>
      </c>
      <c r="J298" s="114" t="s">
        <v>3330</v>
      </c>
      <c r="K298" s="114" t="s">
        <v>3533</v>
      </c>
      <c r="L298" s="114" t="s">
        <v>3554</v>
      </c>
      <c r="M298" s="213"/>
      <c r="N298" s="219"/>
      <c r="O298" s="219"/>
      <c r="P298" s="219"/>
      <c r="Q298" s="219"/>
      <c r="R298" s="219"/>
      <c r="S298" s="219"/>
      <c r="T298" s="219"/>
      <c r="U298" s="219"/>
      <c r="V298" s="219"/>
      <c r="W298" s="219"/>
      <c r="X298" s="219"/>
      <c r="Y298" s="219"/>
    </row>
    <row r="299" spans="1:25" ht="374.4" x14ac:dyDescent="0.3">
      <c r="A299" s="177" t="s">
        <v>3159</v>
      </c>
      <c r="B299" s="218">
        <v>45891</v>
      </c>
      <c r="C299" s="114" t="s">
        <v>2510</v>
      </c>
      <c r="D299" s="114" t="s">
        <v>895</v>
      </c>
      <c r="E299" s="114" t="s">
        <v>1885</v>
      </c>
      <c r="F299" s="72" t="s">
        <v>3321</v>
      </c>
      <c r="G299" s="72" t="s">
        <v>34</v>
      </c>
      <c r="H299" s="86"/>
      <c r="I299" s="86"/>
      <c r="J299" s="114" t="s">
        <v>3341</v>
      </c>
      <c r="K299" s="114" t="s">
        <v>34</v>
      </c>
      <c r="L299" s="114" t="s">
        <v>3555</v>
      </c>
      <c r="M299" s="213"/>
      <c r="N299" s="219"/>
      <c r="O299" s="219"/>
      <c r="P299" s="219"/>
      <c r="Q299" s="219"/>
      <c r="R299" s="219"/>
      <c r="S299" s="219"/>
      <c r="T299" s="219"/>
      <c r="U299" s="219"/>
      <c r="V299" s="219"/>
      <c r="W299" s="219"/>
      <c r="X299" s="219"/>
      <c r="Y299" s="219"/>
    </row>
    <row r="300" spans="1:25" ht="374.4" x14ac:dyDescent="0.3">
      <c r="A300" s="177" t="s">
        <v>3159</v>
      </c>
      <c r="B300" s="218">
        <v>45891</v>
      </c>
      <c r="C300" s="114" t="s">
        <v>2510</v>
      </c>
      <c r="D300" s="114" t="s">
        <v>895</v>
      </c>
      <c r="E300" s="114" t="s">
        <v>1885</v>
      </c>
      <c r="F300" s="72" t="s">
        <v>3323</v>
      </c>
      <c r="G300" s="72" t="s">
        <v>34</v>
      </c>
      <c r="H300" s="86"/>
      <c r="I300" s="86"/>
      <c r="J300" s="114" t="s">
        <v>3341</v>
      </c>
      <c r="K300" s="114" t="s">
        <v>34</v>
      </c>
      <c r="L300" s="114" t="s">
        <v>3556</v>
      </c>
      <c r="M300" s="213"/>
      <c r="N300" s="219"/>
      <c r="O300" s="219"/>
      <c r="P300" s="219"/>
      <c r="Q300" s="219"/>
      <c r="R300" s="219"/>
      <c r="S300" s="219"/>
      <c r="T300" s="219"/>
      <c r="U300" s="219"/>
      <c r="V300" s="219"/>
      <c r="W300" s="219"/>
      <c r="X300" s="219"/>
      <c r="Y300" s="219"/>
    </row>
    <row r="301" spans="1:25" ht="403.2" x14ac:dyDescent="0.3">
      <c r="A301" s="177" t="s">
        <v>3159</v>
      </c>
      <c r="B301" s="218">
        <v>45891</v>
      </c>
      <c r="C301" s="114" t="s">
        <v>2510</v>
      </c>
      <c r="D301" s="114" t="s">
        <v>895</v>
      </c>
      <c r="E301" s="114" t="s">
        <v>1885</v>
      </c>
      <c r="F301" s="72" t="s">
        <v>3327</v>
      </c>
      <c r="G301" s="72" t="s">
        <v>34</v>
      </c>
      <c r="H301" s="86"/>
      <c r="I301" s="86"/>
      <c r="J301" s="114" t="s">
        <v>3341</v>
      </c>
      <c r="K301" s="114" t="s">
        <v>34</v>
      </c>
      <c r="L301" s="114" t="s">
        <v>3557</v>
      </c>
      <c r="M301" s="213"/>
      <c r="N301" s="219"/>
      <c r="O301" s="219"/>
      <c r="P301" s="219"/>
      <c r="Q301" s="219"/>
      <c r="R301" s="219"/>
      <c r="S301" s="219"/>
      <c r="T301" s="219"/>
      <c r="U301" s="219"/>
      <c r="V301" s="219"/>
      <c r="W301" s="219"/>
      <c r="X301" s="219"/>
      <c r="Y301" s="219"/>
    </row>
    <row r="302" spans="1:25" ht="273.60000000000002" x14ac:dyDescent="0.3">
      <c r="A302" s="177" t="s">
        <v>3159</v>
      </c>
      <c r="B302" s="218">
        <v>45891</v>
      </c>
      <c r="C302" s="114" t="s">
        <v>2510</v>
      </c>
      <c r="D302" s="114" t="s">
        <v>895</v>
      </c>
      <c r="E302" s="114" t="s">
        <v>1885</v>
      </c>
      <c r="F302" s="72" t="s">
        <v>3328</v>
      </c>
      <c r="G302" s="72" t="s">
        <v>34</v>
      </c>
      <c r="H302" s="86"/>
      <c r="I302" s="86"/>
      <c r="J302" s="114" t="s">
        <v>3341</v>
      </c>
      <c r="K302" s="114" t="s">
        <v>34</v>
      </c>
      <c r="L302" s="114" t="s">
        <v>3558</v>
      </c>
      <c r="M302" s="213"/>
      <c r="N302" s="219"/>
      <c r="O302" s="219"/>
      <c r="P302" s="219"/>
      <c r="Q302" s="219"/>
      <c r="R302" s="219"/>
      <c r="S302" s="219"/>
      <c r="T302" s="219"/>
      <c r="U302" s="219"/>
      <c r="V302" s="219"/>
      <c r="W302" s="219"/>
      <c r="X302" s="219"/>
      <c r="Y302" s="219"/>
    </row>
    <row r="303" spans="1:25" ht="302.39999999999998" x14ac:dyDescent="0.3">
      <c r="A303" s="177" t="s">
        <v>3159</v>
      </c>
      <c r="B303" s="218">
        <v>45891</v>
      </c>
      <c r="C303" s="114" t="s">
        <v>2510</v>
      </c>
      <c r="D303" s="114" t="s">
        <v>895</v>
      </c>
      <c r="E303" s="114" t="s">
        <v>1885</v>
      </c>
      <c r="F303" s="72" t="s">
        <v>3329</v>
      </c>
      <c r="G303" s="72" t="s">
        <v>34</v>
      </c>
      <c r="H303" s="86"/>
      <c r="I303" s="86"/>
      <c r="J303" s="114" t="s">
        <v>3341</v>
      </c>
      <c r="K303" s="114" t="s">
        <v>34</v>
      </c>
      <c r="L303" s="114" t="s">
        <v>3559</v>
      </c>
      <c r="M303" s="213"/>
      <c r="N303" s="219"/>
      <c r="O303" s="219"/>
      <c r="P303" s="219"/>
      <c r="Q303" s="219"/>
      <c r="R303" s="219"/>
      <c r="S303" s="219"/>
      <c r="T303" s="219"/>
      <c r="U303" s="219"/>
      <c r="V303" s="219"/>
      <c r="W303" s="219"/>
      <c r="X303" s="219"/>
      <c r="Y303" s="219"/>
    </row>
    <row r="304" spans="1:25" ht="100.8" x14ac:dyDescent="0.3">
      <c r="A304" s="177" t="s">
        <v>3159</v>
      </c>
      <c r="B304" s="218">
        <v>45896</v>
      </c>
      <c r="C304" s="114" t="s">
        <v>1550</v>
      </c>
      <c r="D304" s="114" t="s">
        <v>306</v>
      </c>
      <c r="E304" s="114" t="s">
        <v>1494</v>
      </c>
      <c r="F304" s="72" t="s">
        <v>460</v>
      </c>
      <c r="G304" s="72" t="s">
        <v>462</v>
      </c>
      <c r="H304" s="86" t="s">
        <v>273</v>
      </c>
      <c r="I304" s="86" t="s">
        <v>267</v>
      </c>
      <c r="J304" s="114" t="s">
        <v>3343</v>
      </c>
      <c r="K304" s="114" t="s">
        <v>3560</v>
      </c>
      <c r="L304" s="114" t="s">
        <v>3342</v>
      </c>
      <c r="M304" s="213" t="s">
        <v>3384</v>
      </c>
      <c r="N304" s="219"/>
      <c r="O304" s="219"/>
      <c r="P304" s="219"/>
      <c r="Q304" s="219"/>
      <c r="R304" s="219"/>
      <c r="S304" s="219"/>
      <c r="T304" s="219"/>
      <c r="U304" s="219"/>
      <c r="V304" s="219"/>
      <c r="W304" s="219"/>
      <c r="X304" s="219"/>
      <c r="Y304" s="219"/>
    </row>
    <row r="305" spans="1:25" ht="100.8" x14ac:dyDescent="0.3">
      <c r="A305" s="177" t="s">
        <v>3159</v>
      </c>
      <c r="B305" s="218">
        <v>45896</v>
      </c>
      <c r="C305" s="114" t="s">
        <v>1550</v>
      </c>
      <c r="D305" s="114" t="s">
        <v>306</v>
      </c>
      <c r="E305" s="114" t="s">
        <v>1786</v>
      </c>
      <c r="F305" s="72" t="s">
        <v>345</v>
      </c>
      <c r="G305" s="72"/>
      <c r="H305" s="86" t="s">
        <v>264</v>
      </c>
      <c r="I305" s="86" t="s">
        <v>265</v>
      </c>
      <c r="J305" s="114" t="s">
        <v>3349</v>
      </c>
      <c r="K305" s="114" t="s">
        <v>34</v>
      </c>
      <c r="L305" s="114" t="s">
        <v>34</v>
      </c>
      <c r="M305" s="213" t="s">
        <v>3151</v>
      </c>
      <c r="N305" s="219"/>
      <c r="O305" s="219"/>
      <c r="P305" s="219"/>
      <c r="Q305" s="219"/>
      <c r="R305" s="219"/>
      <c r="S305" s="219"/>
      <c r="T305" s="219"/>
      <c r="U305" s="219"/>
      <c r="V305" s="219"/>
      <c r="W305" s="219"/>
      <c r="X305" s="219"/>
      <c r="Y305" s="219"/>
    </row>
    <row r="306" spans="1:25" ht="129.6" x14ac:dyDescent="0.3">
      <c r="A306" s="177" t="s">
        <v>3159</v>
      </c>
      <c r="B306" s="218">
        <v>45896</v>
      </c>
      <c r="C306" s="114" t="s">
        <v>1549</v>
      </c>
      <c r="D306" s="114" t="s">
        <v>306</v>
      </c>
      <c r="E306" s="114" t="s">
        <v>1786</v>
      </c>
      <c r="F306" s="72" t="s">
        <v>345</v>
      </c>
      <c r="G306" s="72" t="s">
        <v>3344</v>
      </c>
      <c r="H306" s="86" t="s">
        <v>264</v>
      </c>
      <c r="I306" s="86" t="s">
        <v>265</v>
      </c>
      <c r="J306" s="114" t="s">
        <v>3345</v>
      </c>
      <c r="K306" s="114" t="s">
        <v>34</v>
      </c>
      <c r="L306" s="114" t="s">
        <v>3347</v>
      </c>
      <c r="M306" s="213" t="s">
        <v>3151</v>
      </c>
      <c r="N306" s="219"/>
      <c r="O306" s="219"/>
      <c r="P306" s="219"/>
      <c r="Q306" s="219"/>
      <c r="R306" s="219"/>
      <c r="S306" s="219"/>
      <c r="T306" s="219"/>
      <c r="U306" s="219"/>
      <c r="V306" s="219"/>
      <c r="W306" s="219"/>
      <c r="X306" s="219"/>
      <c r="Y306" s="219"/>
    </row>
    <row r="307" spans="1:25" ht="230.4" x14ac:dyDescent="0.3">
      <c r="A307" s="177" t="s">
        <v>3159</v>
      </c>
      <c r="B307" s="218">
        <v>45897</v>
      </c>
      <c r="C307" s="114" t="s">
        <v>1550</v>
      </c>
      <c r="D307" s="114" t="s">
        <v>657</v>
      </c>
      <c r="E307" s="114" t="s">
        <v>731</v>
      </c>
      <c r="F307" s="72" t="s">
        <v>743</v>
      </c>
      <c r="G307" s="72" t="s">
        <v>34</v>
      </c>
      <c r="H307" s="86"/>
      <c r="I307" s="86"/>
      <c r="J307" s="114" t="s">
        <v>3357</v>
      </c>
      <c r="K307" s="114" t="s">
        <v>3561</v>
      </c>
      <c r="L307" s="114" t="s">
        <v>3562</v>
      </c>
      <c r="M307" s="213"/>
      <c r="N307" s="219"/>
      <c r="O307" s="219"/>
      <c r="P307" s="219"/>
      <c r="Q307" s="219"/>
      <c r="R307" s="219"/>
      <c r="S307" s="219"/>
      <c r="T307" s="219"/>
      <c r="U307" s="219"/>
      <c r="V307" s="219"/>
      <c r="W307" s="219"/>
      <c r="X307" s="219"/>
      <c r="Y307" s="219"/>
    </row>
    <row r="308" spans="1:25" ht="201.6" x14ac:dyDescent="0.3">
      <c r="A308" s="177" t="s">
        <v>3159</v>
      </c>
      <c r="B308" s="218">
        <v>45897</v>
      </c>
      <c r="C308" s="114" t="s">
        <v>1550</v>
      </c>
      <c r="D308" s="114" t="s">
        <v>657</v>
      </c>
      <c r="E308" s="114" t="s">
        <v>731</v>
      </c>
      <c r="F308" s="72" t="s">
        <v>743</v>
      </c>
      <c r="G308" s="72" t="s">
        <v>745</v>
      </c>
      <c r="H308" s="86" t="s">
        <v>273</v>
      </c>
      <c r="I308" s="86" t="s">
        <v>265</v>
      </c>
      <c r="J308" s="114" t="s">
        <v>3358</v>
      </c>
      <c r="K308" s="114" t="s">
        <v>3355</v>
      </c>
      <c r="L308" s="114" t="s">
        <v>3356</v>
      </c>
      <c r="M308" s="213"/>
      <c r="N308" s="219"/>
      <c r="O308" s="219"/>
      <c r="P308" s="219"/>
      <c r="Q308" s="219"/>
      <c r="R308" s="219"/>
      <c r="S308" s="219"/>
      <c r="T308" s="219"/>
      <c r="U308" s="219"/>
      <c r="V308" s="219"/>
      <c r="W308" s="219"/>
      <c r="X308" s="219"/>
      <c r="Y308" s="219"/>
    </row>
    <row r="309" spans="1:25" ht="43.2" x14ac:dyDescent="0.3">
      <c r="A309" s="177" t="s">
        <v>3159</v>
      </c>
      <c r="B309" s="218">
        <v>45897</v>
      </c>
      <c r="C309" s="114" t="s">
        <v>1550</v>
      </c>
      <c r="D309" s="114" t="s">
        <v>657</v>
      </c>
      <c r="E309" s="114" t="s">
        <v>731</v>
      </c>
      <c r="F309" s="72" t="s">
        <v>736</v>
      </c>
      <c r="G309" s="72" t="s">
        <v>740</v>
      </c>
      <c r="H309" s="86" t="s">
        <v>273</v>
      </c>
      <c r="I309" s="86" t="s">
        <v>267</v>
      </c>
      <c r="J309" s="114" t="s">
        <v>3359</v>
      </c>
      <c r="K309" s="114"/>
      <c r="L309" s="114" t="s">
        <v>3353</v>
      </c>
      <c r="M309" s="213"/>
      <c r="N309" s="219"/>
      <c r="O309" s="219"/>
      <c r="P309" s="219"/>
      <c r="Q309" s="219"/>
      <c r="R309" s="219"/>
      <c r="S309" s="219"/>
      <c r="T309" s="219"/>
      <c r="U309" s="219"/>
      <c r="V309" s="219"/>
      <c r="W309" s="219"/>
      <c r="X309" s="219"/>
      <c r="Y309" s="219"/>
    </row>
    <row r="310" spans="1:25" ht="115.2" x14ac:dyDescent="0.3">
      <c r="A310" s="177" t="s">
        <v>3159</v>
      </c>
      <c r="B310" s="218">
        <v>45902</v>
      </c>
      <c r="C310" s="114" t="s">
        <v>1550</v>
      </c>
      <c r="D310" s="114" t="s">
        <v>1424</v>
      </c>
      <c r="E310" s="114" t="s">
        <v>1449</v>
      </c>
      <c r="F310" s="72" t="s">
        <v>987</v>
      </c>
      <c r="G310" s="72" t="s">
        <v>989</v>
      </c>
      <c r="H310" s="86" t="s">
        <v>273</v>
      </c>
      <c r="I310" s="86" t="s">
        <v>267</v>
      </c>
      <c r="J310" s="114" t="s">
        <v>3362</v>
      </c>
      <c r="K310" s="114" t="s">
        <v>2336</v>
      </c>
      <c r="L310" s="114" t="s">
        <v>3361</v>
      </c>
      <c r="M310" s="213"/>
      <c r="N310" s="219"/>
      <c r="O310" s="219"/>
      <c r="P310" s="219"/>
      <c r="Q310" s="219"/>
      <c r="R310" s="219"/>
      <c r="S310" s="219"/>
      <c r="T310" s="219"/>
      <c r="U310" s="219"/>
      <c r="V310" s="219"/>
      <c r="W310" s="219"/>
      <c r="X310" s="219"/>
      <c r="Y310" s="219"/>
    </row>
    <row r="311" spans="1:25" ht="57.6" x14ac:dyDescent="0.3">
      <c r="A311" s="177" t="s">
        <v>3159</v>
      </c>
      <c r="B311" s="218">
        <v>45900</v>
      </c>
      <c r="C311" s="114" t="s">
        <v>1549</v>
      </c>
      <c r="D311" s="114" t="s">
        <v>657</v>
      </c>
      <c r="E311" s="114" t="s">
        <v>812</v>
      </c>
      <c r="F311" s="72" t="s">
        <v>3278</v>
      </c>
      <c r="G311" s="72" t="s">
        <v>3281</v>
      </c>
      <c r="H311" s="86" t="s">
        <v>273</v>
      </c>
      <c r="I311" s="86" t="s">
        <v>267</v>
      </c>
      <c r="J311" s="114" t="s">
        <v>3374</v>
      </c>
      <c r="K311" s="114"/>
      <c r="L311" s="114" t="s">
        <v>3364</v>
      </c>
      <c r="M311" s="213"/>
      <c r="N311" s="219"/>
      <c r="O311" s="219"/>
      <c r="P311" s="219"/>
      <c r="Q311" s="219"/>
      <c r="R311" s="219"/>
      <c r="S311" s="219"/>
      <c r="T311" s="219"/>
      <c r="U311" s="219"/>
      <c r="V311" s="219"/>
      <c r="W311" s="219"/>
      <c r="X311" s="219"/>
      <c r="Y311" s="219"/>
    </row>
    <row r="312" spans="1:25" ht="72" x14ac:dyDescent="0.3">
      <c r="A312" s="177" t="s">
        <v>3159</v>
      </c>
      <c r="B312" s="218">
        <v>45900</v>
      </c>
      <c r="C312" s="114" t="s">
        <v>1549</v>
      </c>
      <c r="D312" s="114" t="s">
        <v>657</v>
      </c>
      <c r="E312" s="114" t="s">
        <v>812</v>
      </c>
      <c r="F312" s="72" t="s">
        <v>3278</v>
      </c>
      <c r="G312" s="72" t="s">
        <v>3285</v>
      </c>
      <c r="H312" s="86" t="s">
        <v>273</v>
      </c>
      <c r="I312" s="86" t="s">
        <v>267</v>
      </c>
      <c r="J312" s="114" t="s">
        <v>3374</v>
      </c>
      <c r="K312" s="114"/>
      <c r="L312" s="114" t="s">
        <v>3366</v>
      </c>
      <c r="M312" s="213"/>
      <c r="N312" s="219"/>
      <c r="O312" s="219"/>
      <c r="P312" s="219"/>
      <c r="Q312" s="219"/>
      <c r="R312" s="219"/>
      <c r="S312" s="219"/>
      <c r="T312" s="219"/>
      <c r="U312" s="219"/>
      <c r="V312" s="219"/>
      <c r="W312" s="219"/>
      <c r="X312" s="219"/>
      <c r="Y312" s="219"/>
    </row>
    <row r="313" spans="1:25" ht="129.6" x14ac:dyDescent="0.3">
      <c r="A313" s="177" t="s">
        <v>3159</v>
      </c>
      <c r="B313" s="218">
        <v>45900</v>
      </c>
      <c r="C313" s="114" t="s">
        <v>1549</v>
      </c>
      <c r="D313" s="114" t="s">
        <v>657</v>
      </c>
      <c r="E313" s="114" t="s">
        <v>812</v>
      </c>
      <c r="F313" s="72" t="s">
        <v>3278</v>
      </c>
      <c r="G313" s="72" t="s">
        <v>3286</v>
      </c>
      <c r="H313" s="86" t="s">
        <v>273</v>
      </c>
      <c r="I313" s="86" t="s">
        <v>267</v>
      </c>
      <c r="J313" s="114" t="s">
        <v>3375</v>
      </c>
      <c r="K313" s="114" t="s">
        <v>3288</v>
      </c>
      <c r="L313" s="114" t="s">
        <v>3369</v>
      </c>
      <c r="M313" s="213"/>
      <c r="N313" s="219"/>
      <c r="O313" s="219"/>
      <c r="P313" s="219"/>
      <c r="Q313" s="219"/>
      <c r="R313" s="219"/>
      <c r="S313" s="219"/>
      <c r="T313" s="219"/>
      <c r="U313" s="219"/>
      <c r="V313" s="219"/>
      <c r="W313" s="219"/>
      <c r="X313" s="219"/>
      <c r="Y313" s="219"/>
    </row>
    <row r="314" spans="1:25" ht="57.6" x14ac:dyDescent="0.3">
      <c r="A314" s="177" t="s">
        <v>3159</v>
      </c>
      <c r="B314" s="218">
        <v>45900</v>
      </c>
      <c r="C314" s="114" t="s">
        <v>1549</v>
      </c>
      <c r="D314" s="114" t="s">
        <v>657</v>
      </c>
      <c r="E314" s="114" t="s">
        <v>812</v>
      </c>
      <c r="F314" s="72" t="s">
        <v>3278</v>
      </c>
      <c r="G314" s="72" t="s">
        <v>3287</v>
      </c>
      <c r="H314" s="86" t="s">
        <v>273</v>
      </c>
      <c r="I314" s="86" t="s">
        <v>267</v>
      </c>
      <c r="J314" s="114" t="s">
        <v>3374</v>
      </c>
      <c r="K314" s="114"/>
      <c r="L314" s="114" t="s">
        <v>3371</v>
      </c>
      <c r="M314" s="213"/>
      <c r="N314" s="219"/>
      <c r="O314" s="219"/>
      <c r="P314" s="219"/>
      <c r="Q314" s="219"/>
      <c r="R314" s="219"/>
      <c r="S314" s="219"/>
      <c r="T314" s="219"/>
      <c r="U314" s="219"/>
      <c r="V314" s="219"/>
      <c r="W314" s="219"/>
      <c r="X314" s="219"/>
      <c r="Y314" s="219"/>
    </row>
    <row r="315" spans="1:25" ht="115.2" x14ac:dyDescent="0.3">
      <c r="A315" s="177" t="s">
        <v>3159</v>
      </c>
      <c r="B315" s="218">
        <v>45904</v>
      </c>
      <c r="C315" s="114" t="s">
        <v>1550</v>
      </c>
      <c r="D315" s="114" t="s">
        <v>830</v>
      </c>
      <c r="E315" s="114" t="s">
        <v>1429</v>
      </c>
      <c r="F315" s="72" t="s">
        <v>831</v>
      </c>
      <c r="G315" s="72" t="s">
        <v>840</v>
      </c>
      <c r="H315" s="86" t="s">
        <v>264</v>
      </c>
      <c r="I315" s="86" t="s">
        <v>265</v>
      </c>
      <c r="J315" s="114" t="s">
        <v>3381</v>
      </c>
      <c r="K315" s="114" t="s">
        <v>1867</v>
      </c>
      <c r="L315" s="114" t="s">
        <v>3376</v>
      </c>
      <c r="M315" s="213"/>
      <c r="N315" s="219"/>
      <c r="O315" s="219"/>
      <c r="P315" s="219"/>
      <c r="Q315" s="219"/>
      <c r="R315" s="219"/>
      <c r="S315" s="219"/>
      <c r="T315" s="219"/>
      <c r="U315" s="219"/>
      <c r="V315" s="219"/>
      <c r="W315" s="219"/>
      <c r="X315" s="219"/>
      <c r="Y315" s="219"/>
    </row>
    <row r="316" spans="1:25" ht="115.2" x14ac:dyDescent="0.3">
      <c r="A316" s="177" t="s">
        <v>3159</v>
      </c>
      <c r="B316" s="218">
        <v>45904</v>
      </c>
      <c r="C316" s="114" t="s">
        <v>1550</v>
      </c>
      <c r="D316" s="114" t="s">
        <v>830</v>
      </c>
      <c r="E316" s="114" t="s">
        <v>1429</v>
      </c>
      <c r="F316" s="72" t="s">
        <v>831</v>
      </c>
      <c r="G316" s="72" t="s">
        <v>840</v>
      </c>
      <c r="H316" s="86" t="s">
        <v>264</v>
      </c>
      <c r="I316" s="86" t="s">
        <v>265</v>
      </c>
      <c r="J316" s="114" t="s">
        <v>3396</v>
      </c>
      <c r="K316" s="114" t="s">
        <v>3379</v>
      </c>
      <c r="L316" s="114" t="s">
        <v>3380</v>
      </c>
      <c r="M316" s="213"/>
      <c r="N316" s="219"/>
      <c r="O316" s="219"/>
      <c r="P316" s="219"/>
      <c r="Q316" s="219"/>
      <c r="R316" s="219"/>
      <c r="S316" s="219"/>
      <c r="T316" s="219"/>
      <c r="U316" s="219"/>
      <c r="V316" s="219"/>
      <c r="W316" s="219"/>
      <c r="X316" s="219"/>
      <c r="Y316" s="219"/>
    </row>
    <row r="317" spans="1:25" ht="100.8" x14ac:dyDescent="0.3">
      <c r="A317" s="177" t="s">
        <v>3159</v>
      </c>
      <c r="B317" s="218">
        <v>45905</v>
      </c>
      <c r="C317" s="114" t="s">
        <v>1550</v>
      </c>
      <c r="D317" s="114" t="s">
        <v>830</v>
      </c>
      <c r="E317" s="114" t="s">
        <v>853</v>
      </c>
      <c r="F317" s="72" t="s">
        <v>866</v>
      </c>
      <c r="G317" s="72" t="s">
        <v>855</v>
      </c>
      <c r="H317" s="86" t="s">
        <v>347</v>
      </c>
      <c r="I317" s="86" t="s">
        <v>265</v>
      </c>
      <c r="J317" s="114" t="s">
        <v>3512</v>
      </c>
      <c r="K317" s="114" t="s">
        <v>856</v>
      </c>
      <c r="L317" s="114" t="s">
        <v>3383</v>
      </c>
      <c r="M317" s="213" t="s">
        <v>3384</v>
      </c>
      <c r="N317" s="219"/>
      <c r="O317" s="219"/>
      <c r="P317" s="219"/>
      <c r="Q317" s="219"/>
      <c r="R317" s="219"/>
      <c r="S317" s="219"/>
      <c r="T317" s="219"/>
      <c r="U317" s="219"/>
      <c r="V317" s="219"/>
      <c r="W317" s="219"/>
      <c r="X317" s="219"/>
      <c r="Y317" s="219"/>
    </row>
    <row r="318" spans="1:25" ht="86.4" x14ac:dyDescent="0.3">
      <c r="A318" s="177" t="s">
        <v>3160</v>
      </c>
      <c r="B318" s="218">
        <v>45912</v>
      </c>
      <c r="C318" s="114" t="s">
        <v>1550</v>
      </c>
      <c r="D318" s="114" t="s">
        <v>991</v>
      </c>
      <c r="E318" s="114" t="s">
        <v>1447</v>
      </c>
      <c r="F318" s="72" t="s">
        <v>1660</v>
      </c>
      <c r="G318" s="72" t="s">
        <v>1052</v>
      </c>
      <c r="H318" s="86" t="s">
        <v>347</v>
      </c>
      <c r="I318" s="86" t="s">
        <v>265</v>
      </c>
      <c r="J318" s="114" t="s">
        <v>3397</v>
      </c>
      <c r="K318" s="114" t="s">
        <v>1053</v>
      </c>
      <c r="L318" s="114" t="s">
        <v>3466</v>
      </c>
      <c r="M318" s="213"/>
      <c r="N318" s="219"/>
      <c r="O318" s="219"/>
      <c r="P318" s="219"/>
      <c r="Q318" s="219"/>
      <c r="R318" s="219"/>
      <c r="S318" s="219"/>
      <c r="T318" s="219"/>
      <c r="U318" s="219"/>
      <c r="V318" s="219"/>
      <c r="W318" s="219"/>
      <c r="X318" s="219"/>
      <c r="Y318" s="219"/>
    </row>
    <row r="319" spans="1:25" ht="86.4" x14ac:dyDescent="0.3">
      <c r="A319" s="177" t="s">
        <v>3160</v>
      </c>
      <c r="B319" s="218">
        <v>45925</v>
      </c>
      <c r="C319" s="114" t="s">
        <v>247</v>
      </c>
      <c r="D319" s="114" t="s">
        <v>1424</v>
      </c>
      <c r="E319" s="114" t="s">
        <v>966</v>
      </c>
      <c r="F319" s="72" t="s">
        <v>967</v>
      </c>
      <c r="G319" s="72" t="s">
        <v>968</v>
      </c>
      <c r="H319" s="86" t="s">
        <v>264</v>
      </c>
      <c r="I319" s="86" t="s">
        <v>267</v>
      </c>
      <c r="J319" s="114" t="s">
        <v>3465</v>
      </c>
      <c r="K319" s="114" t="s">
        <v>2328</v>
      </c>
      <c r="L319" s="114" t="s">
        <v>3496</v>
      </c>
      <c r="M319" s="213" t="s">
        <v>3023</v>
      </c>
      <c r="N319" s="219"/>
      <c r="O319" s="219"/>
      <c r="P319" s="219"/>
      <c r="Q319" s="219"/>
      <c r="R319" s="219"/>
      <c r="S319" s="219"/>
      <c r="T319" s="219"/>
      <c r="U319" s="219"/>
      <c r="V319" s="219"/>
      <c r="W319" s="219"/>
      <c r="X319" s="219"/>
      <c r="Y319" s="219"/>
    </row>
    <row r="320" spans="1:25" ht="115.2" x14ac:dyDescent="0.3">
      <c r="A320" s="177" t="s">
        <v>3160</v>
      </c>
      <c r="B320" s="218">
        <v>45929</v>
      </c>
      <c r="C320" s="114" t="s">
        <v>1549</v>
      </c>
      <c r="D320" s="114" t="s">
        <v>306</v>
      </c>
      <c r="E320" s="114" t="s">
        <v>418</v>
      </c>
      <c r="F320" s="72" t="s">
        <v>419</v>
      </c>
      <c r="G320" s="72"/>
      <c r="H320" s="86" t="s">
        <v>264</v>
      </c>
      <c r="I320" s="86" t="s">
        <v>265</v>
      </c>
      <c r="J320" s="114" t="s">
        <v>3511</v>
      </c>
      <c r="K320" s="114" t="s">
        <v>34</v>
      </c>
      <c r="L320" s="114" t="s">
        <v>3509</v>
      </c>
      <c r="M320" s="213" t="s">
        <v>3497</v>
      </c>
      <c r="N320" s="219"/>
      <c r="O320" s="219"/>
      <c r="P320" s="219"/>
      <c r="Q320" s="219"/>
      <c r="R320" s="219"/>
      <c r="S320" s="219"/>
      <c r="T320" s="219"/>
      <c r="U320" s="219"/>
      <c r="V320" s="219"/>
      <c r="W320" s="219"/>
      <c r="X320" s="219"/>
      <c r="Y320" s="219"/>
    </row>
    <row r="321" spans="1:25" ht="144" x14ac:dyDescent="0.3">
      <c r="A321" s="177" t="s">
        <v>3160</v>
      </c>
      <c r="B321" s="218">
        <v>45929</v>
      </c>
      <c r="C321" s="114" t="s">
        <v>244</v>
      </c>
      <c r="D321" s="114" t="s">
        <v>991</v>
      </c>
      <c r="E321" s="114" t="s">
        <v>1435</v>
      </c>
      <c r="F321" s="72" t="s">
        <v>1043</v>
      </c>
      <c r="G321" s="72" t="s">
        <v>1045</v>
      </c>
      <c r="H321" s="86" t="s">
        <v>264</v>
      </c>
      <c r="I321" s="86" t="s">
        <v>267</v>
      </c>
      <c r="J321" s="114" t="s">
        <v>3502</v>
      </c>
      <c r="K321" s="114" t="s">
        <v>1919</v>
      </c>
      <c r="L321" s="114" t="s">
        <v>3507</v>
      </c>
      <c r="M321" s="213" t="s">
        <v>3384</v>
      </c>
      <c r="N321" s="219"/>
      <c r="O321" s="219"/>
      <c r="P321" s="219"/>
      <c r="Q321" s="219"/>
      <c r="R321" s="219"/>
      <c r="S321" s="219"/>
      <c r="T321" s="219"/>
      <c r="U321" s="219"/>
      <c r="V321" s="219"/>
      <c r="W321" s="219"/>
      <c r="X321" s="219"/>
      <c r="Y321" s="219"/>
    </row>
    <row r="322" spans="1:25" ht="158.4" x14ac:dyDescent="0.3">
      <c r="A322" s="177" t="s">
        <v>3160</v>
      </c>
      <c r="B322" s="218">
        <v>45929</v>
      </c>
      <c r="C322" s="114" t="s">
        <v>244</v>
      </c>
      <c r="D322" s="114" t="s">
        <v>991</v>
      </c>
      <c r="E322" s="114" t="s">
        <v>1435</v>
      </c>
      <c r="F322" s="72" t="s">
        <v>1043</v>
      </c>
      <c r="G322" s="72" t="s">
        <v>1047</v>
      </c>
      <c r="H322" s="86" t="s">
        <v>264</v>
      </c>
      <c r="I322" s="86" t="s">
        <v>267</v>
      </c>
      <c r="J322" s="114" t="s">
        <v>3506</v>
      </c>
      <c r="K322" s="114" t="s">
        <v>1048</v>
      </c>
      <c r="L322" s="114" t="s">
        <v>3501</v>
      </c>
      <c r="M322" s="213" t="s">
        <v>3384</v>
      </c>
      <c r="N322" s="219"/>
      <c r="O322" s="219"/>
      <c r="P322" s="219"/>
      <c r="Q322" s="219"/>
      <c r="R322" s="219"/>
      <c r="S322" s="219"/>
      <c r="T322" s="219"/>
      <c r="U322" s="219"/>
      <c r="V322" s="219"/>
      <c r="W322" s="219"/>
      <c r="X322" s="219"/>
      <c r="Y322" s="219"/>
    </row>
    <row r="323" spans="1:25" ht="28.8" x14ac:dyDescent="0.3">
      <c r="A323" s="177" t="s">
        <v>3160</v>
      </c>
      <c r="B323" s="218">
        <v>45929</v>
      </c>
      <c r="C323" s="114" t="s">
        <v>244</v>
      </c>
      <c r="D323" s="114" t="s">
        <v>270</v>
      </c>
      <c r="E323" s="114" t="s">
        <v>1425</v>
      </c>
      <c r="F323" s="72" t="s">
        <v>1144</v>
      </c>
      <c r="G323" s="72" t="s">
        <v>1148</v>
      </c>
      <c r="H323" s="86" t="s">
        <v>264</v>
      </c>
      <c r="I323" s="86" t="s">
        <v>267</v>
      </c>
      <c r="J323" s="114" t="s">
        <v>3515</v>
      </c>
      <c r="K323" s="114" t="s">
        <v>3516</v>
      </c>
      <c r="L323" s="114"/>
      <c r="M323" s="213" t="s">
        <v>3384</v>
      </c>
      <c r="N323" s="219"/>
      <c r="O323" s="219"/>
      <c r="P323" s="219"/>
      <c r="Q323" s="219"/>
      <c r="R323" s="219"/>
      <c r="S323" s="219"/>
      <c r="T323" s="219"/>
      <c r="U323" s="219"/>
      <c r="V323" s="219"/>
      <c r="W323" s="219"/>
      <c r="X323" s="219"/>
      <c r="Y323" s="219"/>
    </row>
    <row r="324" spans="1:25" ht="43.2" x14ac:dyDescent="0.3">
      <c r="A324" s="177" t="s">
        <v>3160</v>
      </c>
      <c r="B324" s="218">
        <v>45930</v>
      </c>
      <c r="C324" s="114" t="s">
        <v>1550</v>
      </c>
      <c r="D324" s="114" t="s">
        <v>991</v>
      </c>
      <c r="E324" s="114" t="s">
        <v>1017</v>
      </c>
      <c r="F324" s="72" t="s">
        <v>1025</v>
      </c>
      <c r="G324" s="72" t="s">
        <v>1027</v>
      </c>
      <c r="H324" s="86" t="s">
        <v>273</v>
      </c>
      <c r="I324" s="86" t="s">
        <v>267</v>
      </c>
      <c r="J324" s="114" t="s">
        <v>3517</v>
      </c>
      <c r="K324" s="114" t="s">
        <v>3563</v>
      </c>
      <c r="L324" s="114" t="s">
        <v>3518</v>
      </c>
      <c r="M324" s="213" t="s">
        <v>3384</v>
      </c>
      <c r="N324" s="219"/>
      <c r="O324" s="219"/>
      <c r="P324" s="219"/>
      <c r="Q324" s="219"/>
      <c r="R324" s="219"/>
      <c r="S324" s="219"/>
      <c r="T324" s="219"/>
      <c r="U324" s="219"/>
      <c r="V324" s="219"/>
      <c r="W324" s="219"/>
      <c r="X324" s="219"/>
      <c r="Y324" s="219"/>
    </row>
    <row r="325" spans="1:25" ht="230.4" x14ac:dyDescent="0.3">
      <c r="A325" s="177" t="s">
        <v>3161</v>
      </c>
      <c r="B325" s="218">
        <v>45947</v>
      </c>
      <c r="C325" s="114" t="s">
        <v>1550</v>
      </c>
      <c r="D325" s="114" t="s">
        <v>895</v>
      </c>
      <c r="E325" s="137" t="s">
        <v>1884</v>
      </c>
      <c r="F325" s="72" t="s">
        <v>934</v>
      </c>
      <c r="G325" s="72" t="s">
        <v>34</v>
      </c>
      <c r="H325" s="86"/>
      <c r="I325" s="86"/>
      <c r="J325" s="114" t="s">
        <v>3574</v>
      </c>
      <c r="K325" s="114" t="s">
        <v>3573</v>
      </c>
      <c r="L325" s="114" t="s">
        <v>3576</v>
      </c>
      <c r="M325" s="213" t="s">
        <v>3577</v>
      </c>
    </row>
    <row r="326" spans="1:25" ht="158.4" x14ac:dyDescent="0.3">
      <c r="A326" s="177" t="s">
        <v>3161</v>
      </c>
      <c r="B326" s="218">
        <v>45947</v>
      </c>
      <c r="C326" s="114" t="s">
        <v>1550</v>
      </c>
      <c r="D326" s="114" t="s">
        <v>3521</v>
      </c>
      <c r="E326" s="114" t="s">
        <v>1435</v>
      </c>
      <c r="F326" s="83" t="s">
        <v>1749</v>
      </c>
      <c r="G326" s="72" t="s">
        <v>34</v>
      </c>
      <c r="H326" s="86"/>
      <c r="I326" s="86"/>
      <c r="J326" s="114" t="s">
        <v>3574</v>
      </c>
      <c r="K326" s="114" t="s">
        <v>3451</v>
      </c>
      <c r="L326" s="114" t="s">
        <v>3575</v>
      </c>
      <c r="M326" s="213" t="s">
        <v>3577</v>
      </c>
    </row>
  </sheetData>
  <autoFilter ref="A6:M325" xr:uid="{36C0D950-D017-44A5-8256-9BC54E798818}"/>
  <mergeCells count="1">
    <mergeCell ref="A1:C1"/>
  </mergeCells>
  <dataValidations count="1">
    <dataValidation allowBlank="1" showInputMessage="1" showErrorMessage="1" prompt="Incluir la descripción del riesgo, las causas y las consecuencias." sqref="K326" xr:uid="{65264EF9-9E72-448D-96E4-2C59637370C0}"/>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7912A55-DFEE-4386-95B2-8E840E70FF38}">
          <x14:formula1>
            <xm:f>'Listas Desplegables'!$A$2:$A$14</xm:f>
          </x14:formula1>
          <xm:sqref>D7:D326</xm:sqref>
        </x14:dataValidation>
        <x14:dataValidation type="list" allowBlank="1" showInputMessage="1" showErrorMessage="1" xr:uid="{48B6CA07-2551-4FDF-969E-617EAD0EDE68}">
          <x14:formula1>
            <xm:f>'Explicación Tipo de Cambios'!$O$1:$O$5</xm:f>
          </x14:formula1>
          <xm:sqref>C7:C326</xm:sqref>
        </x14:dataValidation>
        <x14:dataValidation type="list" allowBlank="1" showInputMessage="1" showErrorMessage="1" xr:uid="{7834E7EA-106A-4179-9F80-200C8C6DE3CE}">
          <x14:formula1>
            <xm:f>'Listas Desplegables'!$B$2:$B$69</xm:f>
          </x14:formula1>
          <xm:sqref>E7:E324 E326</xm:sqref>
        </x14:dataValidation>
        <x14:dataValidation type="list" allowBlank="1" showInputMessage="1" showErrorMessage="1" xr:uid="{02F4CFDF-F6C0-44D9-BCE3-7BCEBD24DDB0}">
          <x14:formula1>
            <xm:f>'Listas Desplegables'!$I$2:$I$10</xm:f>
          </x14:formula1>
          <xm:sqref>A7:A326</xm:sqref>
        </x14:dataValidation>
        <x14:dataValidation type="list" allowBlank="1" showInputMessage="1" showErrorMessage="1" xr:uid="{80D666B6-270A-4BC5-A751-FBCC11BA673D}">
          <x14:formula1>
            <xm:f>Parametros!$F$12:$F$15</xm:f>
          </x14:formula1>
          <xm:sqref>H7:H326</xm:sqref>
        </x14:dataValidation>
        <x14:dataValidation type="list" allowBlank="1" showInputMessage="1" showErrorMessage="1" xr:uid="{7944A89D-025E-4011-9109-B7EE727260CA}">
          <x14:formula1>
            <xm:f>Parametros!$E$12:$E$13</xm:f>
          </x14:formula1>
          <xm:sqref>I7:I1048576</xm:sqref>
        </x14:dataValidation>
        <x14:dataValidation type="list" allowBlank="1" showInputMessage="1" showErrorMessage="1" xr:uid="{3C530013-D8BC-4061-83D3-D1185D2B795D}">
          <x14:formula1>
            <xm:f>'Listas Desplegables'!$B$2:$B$67</xm:f>
          </x14:formula1>
          <xm:sqref>E325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4349C-2C9C-4654-97F5-8CE31C19EBA1}">
  <dimension ref="A1:CE615"/>
  <sheetViews>
    <sheetView showGridLines="0" tabSelected="1" zoomScale="110" zoomScaleNormal="110" workbookViewId="0">
      <pane ySplit="1" topLeftCell="A11" activePane="bottomLeft" state="frozen"/>
      <selection activeCell="Q7" sqref="Q7:S7"/>
      <selection pane="bottomLeft" activeCell="D11" sqref="D11"/>
    </sheetView>
  </sheetViews>
  <sheetFormatPr baseColWidth="10" defaultColWidth="21.44140625" defaultRowHeight="164.25" customHeight="1" x14ac:dyDescent="0.3"/>
  <cols>
    <col min="1" max="1" width="15.5546875" style="119" customWidth="1"/>
    <col min="2" max="2" width="18" style="120" customWidth="1"/>
    <col min="3" max="3" width="29.44140625" style="112" customWidth="1"/>
    <col min="4" max="4" width="91.109375" style="112" customWidth="1"/>
    <col min="5" max="5" width="5.6640625" style="112" customWidth="1"/>
    <col min="6" max="10" width="4.6640625" style="112" customWidth="1"/>
    <col min="11" max="11" width="22" style="112" customWidth="1"/>
    <col min="12" max="12" width="16.5546875" style="112" customWidth="1"/>
    <col min="13" max="13" width="21.44140625" style="112" hidden="1" customWidth="1"/>
    <col min="14" max="14" width="14.88671875" style="112" hidden="1" customWidth="1"/>
    <col min="15" max="15" width="17.6640625" style="112" customWidth="1"/>
    <col min="16" max="16" width="19.88671875" style="112" hidden="1" customWidth="1"/>
    <col min="17" max="17" width="26.6640625" style="112" customWidth="1"/>
    <col min="18" max="18" width="78" style="150" customWidth="1"/>
    <col min="19" max="19" width="12.109375" style="112" customWidth="1"/>
    <col min="20" max="20" width="52.44140625" style="134" customWidth="1"/>
    <col min="21" max="21" width="13.5546875" style="112" customWidth="1"/>
    <col min="22" max="22" width="15.5546875" style="112" customWidth="1"/>
    <col min="23" max="24" width="14.5546875" style="112" customWidth="1"/>
    <col min="25" max="25" width="16.33203125" style="112" customWidth="1"/>
    <col min="26" max="26" width="15" style="112" customWidth="1"/>
    <col min="27" max="27" width="20" style="112" customWidth="1"/>
    <col min="28" max="31" width="19.109375" style="112" customWidth="1"/>
    <col min="32" max="32" width="14.5546875" style="112" customWidth="1"/>
    <col min="33" max="33" width="21" style="112" hidden="1" customWidth="1"/>
    <col min="34" max="34" width="21.5546875" style="112" hidden="1" customWidth="1"/>
    <col min="35" max="35" width="26.44140625" style="112" hidden="1" customWidth="1"/>
    <col min="36" max="36" width="24" style="112" hidden="1" customWidth="1"/>
    <col min="37" max="37" width="26.44140625" style="112" hidden="1" customWidth="1"/>
    <col min="38" max="38" width="21.5546875" style="112" hidden="1" customWidth="1"/>
    <col min="39" max="39" width="15.44140625" style="112" hidden="1" customWidth="1"/>
    <col min="40" max="40" width="18.5546875" style="112" hidden="1" customWidth="1"/>
    <col min="41" max="41" width="20.5546875" style="112" hidden="1" customWidth="1"/>
    <col min="42" max="42" width="15" style="112" customWidth="1"/>
    <col min="43" max="43" width="20.44140625" style="111" hidden="1" customWidth="1"/>
    <col min="44" max="48" width="21.44140625" style="111" hidden="1" customWidth="1"/>
    <col min="49" max="54" width="21.44140625" hidden="1" customWidth="1"/>
    <col min="55" max="64" width="21.44140625" customWidth="1"/>
    <col min="84" max="16384" width="21.44140625" style="112"/>
  </cols>
  <sheetData>
    <row r="1" spans="1:48" ht="48" customHeight="1" x14ac:dyDescent="0.3">
      <c r="A1" s="61" t="s">
        <v>274</v>
      </c>
      <c r="B1" s="60" t="s">
        <v>275</v>
      </c>
      <c r="C1" s="59" t="s">
        <v>2496</v>
      </c>
      <c r="D1" s="59" t="s">
        <v>276</v>
      </c>
      <c r="E1" s="202" t="s">
        <v>3272</v>
      </c>
      <c r="F1" s="56" t="s">
        <v>277</v>
      </c>
      <c r="G1" s="56" t="s">
        <v>278</v>
      </c>
      <c r="H1" s="56" t="s">
        <v>1772</v>
      </c>
      <c r="I1" s="56" t="s">
        <v>279</v>
      </c>
      <c r="J1" s="56" t="s">
        <v>3274</v>
      </c>
      <c r="K1" s="41" t="s">
        <v>280</v>
      </c>
      <c r="L1" s="41" t="s">
        <v>281</v>
      </c>
      <c r="M1" s="57" t="s">
        <v>282</v>
      </c>
      <c r="N1" s="57" t="s">
        <v>283</v>
      </c>
      <c r="O1" s="57" t="s">
        <v>284</v>
      </c>
      <c r="P1" s="58" t="s">
        <v>285</v>
      </c>
      <c r="Q1" s="59" t="s">
        <v>286</v>
      </c>
      <c r="R1" s="59" t="s">
        <v>3302</v>
      </c>
      <c r="S1" s="56" t="s">
        <v>5</v>
      </c>
      <c r="T1" s="59" t="s">
        <v>1565</v>
      </c>
      <c r="U1" s="41" t="s">
        <v>287</v>
      </c>
      <c r="V1" s="41" t="s">
        <v>288</v>
      </c>
      <c r="W1" s="42" t="s">
        <v>289</v>
      </c>
      <c r="X1" s="42" t="s">
        <v>290</v>
      </c>
      <c r="Y1" s="42" t="s">
        <v>1769</v>
      </c>
      <c r="Z1" s="42" t="s">
        <v>291</v>
      </c>
      <c r="AA1" s="42" t="s">
        <v>292</v>
      </c>
      <c r="AB1" s="42" t="s">
        <v>293</v>
      </c>
      <c r="AC1" s="42" t="s">
        <v>1770</v>
      </c>
      <c r="AD1" s="42" t="s">
        <v>1771</v>
      </c>
      <c r="AE1" s="42" t="s">
        <v>1751</v>
      </c>
      <c r="AF1" s="42" t="s">
        <v>294</v>
      </c>
      <c r="AG1" s="42" t="s">
        <v>196</v>
      </c>
      <c r="AH1" s="42" t="s">
        <v>1566</v>
      </c>
      <c r="AI1" s="43" t="s">
        <v>2</v>
      </c>
      <c r="AJ1" s="42" t="s">
        <v>295</v>
      </c>
      <c r="AK1" s="42" t="s">
        <v>296</v>
      </c>
      <c r="AL1" s="42" t="s">
        <v>297</v>
      </c>
      <c r="AM1" s="62" t="s">
        <v>298</v>
      </c>
      <c r="AN1" s="57" t="s">
        <v>299</v>
      </c>
      <c r="AO1" s="57" t="s">
        <v>300</v>
      </c>
      <c r="AP1" s="57" t="s">
        <v>301</v>
      </c>
      <c r="AQ1" s="188" t="s">
        <v>302</v>
      </c>
      <c r="AR1" s="188" t="s">
        <v>303</v>
      </c>
      <c r="AS1" s="188" t="s">
        <v>304</v>
      </c>
      <c r="AT1" s="44" t="s">
        <v>288</v>
      </c>
      <c r="AU1" s="44" t="s">
        <v>2</v>
      </c>
      <c r="AV1" s="44" t="s">
        <v>305</v>
      </c>
    </row>
    <row r="2" spans="1:48" ht="164.25" hidden="1" customHeight="1" x14ac:dyDescent="0.3">
      <c r="A2" s="98" t="s">
        <v>306</v>
      </c>
      <c r="B2" s="98" t="s">
        <v>308</v>
      </c>
      <c r="C2" s="101" t="s">
        <v>2598</v>
      </c>
      <c r="D2" s="101" t="s">
        <v>2584</v>
      </c>
      <c r="E2" s="68" t="s">
        <v>264</v>
      </c>
      <c r="F2" s="68" t="s">
        <v>264</v>
      </c>
      <c r="G2" s="68" t="s">
        <v>264</v>
      </c>
      <c r="H2" s="68" t="s">
        <v>264</v>
      </c>
      <c r="I2" s="68" t="s">
        <v>264</v>
      </c>
      <c r="J2" s="68" t="s">
        <v>273</v>
      </c>
      <c r="K2" s="95" t="s">
        <v>25</v>
      </c>
      <c r="L2" s="95" t="s">
        <v>8</v>
      </c>
      <c r="M2" s="69" t="str">
        <f t="shared" ref="M2:M65" si="0">CONCATENATE(K2," / ",L2)</f>
        <v>C - Posible / 6 - Catastrófico</v>
      </c>
      <c r="N2" s="69" t="str">
        <f t="shared" ref="N2:N65" si="1">CONCATENATE(MID(K2,1,1),MID(L2,1,1))</f>
        <v>C6</v>
      </c>
      <c r="O2" s="70" t="str">
        <f>VLOOKUP(N2,'MATRIZ RAM VALORACIÓN'!$AD$10:$AE$45,2,0)</f>
        <v>Alto</v>
      </c>
      <c r="P2" s="71" t="str">
        <f t="shared" ref="P2:P65" si="2">+IF(O2="Muy Alto","Muy Alto",+IF(O2="Alto","Alto",+IF(O2="Intermedio","Medio",+IF(O2="Medio","Bajo",+IF(O2="Bajo","Bajo","Sin Homologacion")))))</f>
        <v>Alto</v>
      </c>
      <c r="Q2" s="145" t="s">
        <v>456</v>
      </c>
      <c r="R2" s="145" t="s">
        <v>457</v>
      </c>
      <c r="S2" s="179" t="s">
        <v>45</v>
      </c>
      <c r="T2" s="160" t="s">
        <v>2585</v>
      </c>
      <c r="U2" s="84" t="s">
        <v>311</v>
      </c>
      <c r="V2" s="84" t="s">
        <v>267</v>
      </c>
      <c r="W2" s="68" t="s">
        <v>264</v>
      </c>
      <c r="X2" s="68" t="s">
        <v>264</v>
      </c>
      <c r="Y2" s="68" t="s">
        <v>264</v>
      </c>
      <c r="Z2" s="68" t="s">
        <v>264</v>
      </c>
      <c r="AA2" s="68" t="s">
        <v>264</v>
      </c>
      <c r="AB2" s="68" t="s">
        <v>264</v>
      </c>
      <c r="AC2" s="68" t="s">
        <v>264</v>
      </c>
      <c r="AD2" s="68" t="s">
        <v>264</v>
      </c>
      <c r="AE2" s="68" t="s">
        <v>264</v>
      </c>
      <c r="AF2" s="68" t="s">
        <v>264</v>
      </c>
      <c r="AG2" s="68" t="s">
        <v>273</v>
      </c>
      <c r="AH2" s="73" t="s">
        <v>22</v>
      </c>
      <c r="AI2" s="74" t="str">
        <f t="shared" ref="AI2:AI65" si="3">IF(AV2&gt;=90,"Fuerte",IF(AV2&gt;=75,"Moderado","Débil"))</f>
        <v>Moderado</v>
      </c>
      <c r="AJ2" s="75" t="s">
        <v>313</v>
      </c>
      <c r="AK2" s="99" t="s">
        <v>10</v>
      </c>
      <c r="AL2" s="99" t="s">
        <v>17</v>
      </c>
      <c r="AM2" s="98" t="str">
        <f t="shared" ref="AM2:AM33" si="4">CONCATENATE(N2,AJ2,AK2,AL2)</f>
        <v>C6FuerteDirectamente Indirectamente</v>
      </c>
      <c r="AN2" s="75" t="str">
        <f>VLOOKUP(AO2,Hoja3!$G$2:$H$648,2,0)</f>
        <v>A:Improbable / 5:Extremo</v>
      </c>
      <c r="AO2" s="69" t="str">
        <f>VLOOKUP(AM2,Hoja3!F:G,2,0)</f>
        <v>A5</v>
      </c>
      <c r="AP2" s="70" t="str">
        <f>VLOOKUP(AO2,'MATRIZ RAM VALORACIÓN'!$AD$10:$AE$45,2,0)</f>
        <v>Medio</v>
      </c>
      <c r="AQ2" s="189"/>
      <c r="AR2" s="189"/>
      <c r="AS2" s="110"/>
      <c r="AT2" s="88">
        <f t="shared" ref="AT2:AT28" si="5">IF(U2="Automático",30,IF(U2="Manual Dependiente de TI",15,IF(U2="Manual",5,0)))</f>
        <v>15</v>
      </c>
      <c r="AU2" s="88">
        <f t="shared" ref="AU2:AU28" si="6">IF(AH2="Observaciones en operatividad",0,IF(AH2="Observaciones en diseño",20,IF(AH2="Sin observaciones",70,0)))</f>
        <v>70</v>
      </c>
      <c r="AV2" s="89">
        <f>AT2+AU2</f>
        <v>85</v>
      </c>
    </row>
    <row r="3" spans="1:48" ht="164.25" hidden="1" customHeight="1" x14ac:dyDescent="0.3">
      <c r="A3" s="98" t="s">
        <v>306</v>
      </c>
      <c r="B3" s="98" t="s">
        <v>308</v>
      </c>
      <c r="C3" s="101" t="s">
        <v>2598</v>
      </c>
      <c r="D3" s="101" t="s">
        <v>2584</v>
      </c>
      <c r="E3" s="68" t="s">
        <v>264</v>
      </c>
      <c r="F3" s="68" t="s">
        <v>264</v>
      </c>
      <c r="G3" s="68" t="s">
        <v>264</v>
      </c>
      <c r="H3" s="68" t="s">
        <v>264</v>
      </c>
      <c r="I3" s="68" t="s">
        <v>264</v>
      </c>
      <c r="J3" s="68" t="s">
        <v>273</v>
      </c>
      <c r="K3" s="95" t="s">
        <v>25</v>
      </c>
      <c r="L3" s="95" t="s">
        <v>8</v>
      </c>
      <c r="M3" s="69" t="str">
        <f t="shared" si="0"/>
        <v>C - Posible / 6 - Catastrófico</v>
      </c>
      <c r="N3" s="69" t="str">
        <f t="shared" si="1"/>
        <v>C6</v>
      </c>
      <c r="O3" s="70" t="str">
        <f>VLOOKUP(N3,'MATRIZ RAM VALORACIÓN'!$AD$10:$AE$45,2,0)</f>
        <v>Alto</v>
      </c>
      <c r="P3" s="71" t="str">
        <f t="shared" si="2"/>
        <v>Alto</v>
      </c>
      <c r="Q3" s="145" t="s">
        <v>2251</v>
      </c>
      <c r="R3" s="145" t="s">
        <v>1476</v>
      </c>
      <c r="S3" s="179" t="s">
        <v>43</v>
      </c>
      <c r="T3" s="171" t="s">
        <v>2376</v>
      </c>
      <c r="U3" s="84" t="s">
        <v>311</v>
      </c>
      <c r="V3" s="84" t="s">
        <v>267</v>
      </c>
      <c r="W3" s="68" t="s">
        <v>264</v>
      </c>
      <c r="X3" s="68" t="s">
        <v>264</v>
      </c>
      <c r="Y3" s="68" t="s">
        <v>264</v>
      </c>
      <c r="Z3" s="68" t="s">
        <v>264</v>
      </c>
      <c r="AA3" s="68" t="s">
        <v>264</v>
      </c>
      <c r="AB3" s="68" t="s">
        <v>264</v>
      </c>
      <c r="AC3" s="68" t="s">
        <v>264</v>
      </c>
      <c r="AD3" s="68" t="s">
        <v>264</v>
      </c>
      <c r="AE3" s="68" t="s">
        <v>264</v>
      </c>
      <c r="AF3" s="68" t="s">
        <v>264</v>
      </c>
      <c r="AG3" s="68" t="s">
        <v>273</v>
      </c>
      <c r="AH3" s="73" t="s">
        <v>22</v>
      </c>
      <c r="AI3" s="74" t="str">
        <f t="shared" si="3"/>
        <v>Moderado</v>
      </c>
      <c r="AJ3" s="75" t="s">
        <v>313</v>
      </c>
      <c r="AK3" s="99" t="s">
        <v>10</v>
      </c>
      <c r="AL3" s="99" t="s">
        <v>17</v>
      </c>
      <c r="AM3" s="98" t="str">
        <f t="shared" si="4"/>
        <v>C6FuerteDirectamente Indirectamente</v>
      </c>
      <c r="AN3" s="75" t="str">
        <f>VLOOKUP(AO3,Hoja3!$G$2:$H$648,2,0)</f>
        <v>A:Improbable / 5:Extremo</v>
      </c>
      <c r="AO3" s="69" t="str">
        <f>VLOOKUP(AM3,Hoja3!F:G,2,0)</f>
        <v>A5</v>
      </c>
      <c r="AP3" s="70" t="str">
        <f>VLOOKUP(AO3,'MATRIZ RAM VALORACIÓN'!$AD$10:$AE$45,2,0)</f>
        <v>Medio</v>
      </c>
      <c r="AQ3" s="189"/>
      <c r="AR3" s="189"/>
      <c r="AS3" s="110"/>
      <c r="AT3" s="88">
        <f t="shared" si="5"/>
        <v>15</v>
      </c>
      <c r="AU3" s="88">
        <f t="shared" si="6"/>
        <v>70</v>
      </c>
      <c r="AV3" s="89">
        <f t="shared" ref="AV3:AV67" si="7">AT3+AU3</f>
        <v>85</v>
      </c>
    </row>
    <row r="4" spans="1:48" ht="164.25" hidden="1" customHeight="1" x14ac:dyDescent="0.3">
      <c r="A4" s="98" t="s">
        <v>306</v>
      </c>
      <c r="B4" s="98" t="s">
        <v>308</v>
      </c>
      <c r="C4" s="101" t="s">
        <v>2598</v>
      </c>
      <c r="D4" s="101" t="s">
        <v>2584</v>
      </c>
      <c r="E4" s="68" t="s">
        <v>264</v>
      </c>
      <c r="F4" s="68" t="s">
        <v>264</v>
      </c>
      <c r="G4" s="68" t="s">
        <v>264</v>
      </c>
      <c r="H4" s="68" t="s">
        <v>264</v>
      </c>
      <c r="I4" s="68" t="s">
        <v>264</v>
      </c>
      <c r="J4" s="68" t="s">
        <v>273</v>
      </c>
      <c r="K4" s="95" t="s">
        <v>25</v>
      </c>
      <c r="L4" s="95" t="s">
        <v>8</v>
      </c>
      <c r="M4" s="69" t="str">
        <f t="shared" si="0"/>
        <v>C - Posible / 6 - Catastrófico</v>
      </c>
      <c r="N4" s="69" t="str">
        <f t="shared" si="1"/>
        <v>C6</v>
      </c>
      <c r="O4" s="70" t="str">
        <f>VLOOKUP(N4,'MATRIZ RAM VALORACIÓN'!$AD$10:$AE$45,2,0)</f>
        <v>Alto</v>
      </c>
      <c r="P4" s="71" t="str">
        <f t="shared" si="2"/>
        <v>Alto</v>
      </c>
      <c r="Q4" s="145" t="s">
        <v>433</v>
      </c>
      <c r="R4" s="145" t="s">
        <v>434</v>
      </c>
      <c r="S4" s="179" t="s">
        <v>43</v>
      </c>
      <c r="T4" s="94" t="s">
        <v>435</v>
      </c>
      <c r="U4" s="84" t="s">
        <v>311</v>
      </c>
      <c r="V4" s="84" t="s">
        <v>267</v>
      </c>
      <c r="W4" s="68" t="s">
        <v>264</v>
      </c>
      <c r="X4" s="68" t="s">
        <v>264</v>
      </c>
      <c r="Y4" s="68" t="s">
        <v>264</v>
      </c>
      <c r="Z4" s="68" t="s">
        <v>264</v>
      </c>
      <c r="AA4" s="68" t="s">
        <v>264</v>
      </c>
      <c r="AB4" s="68" t="s">
        <v>264</v>
      </c>
      <c r="AC4" s="68" t="s">
        <v>264</v>
      </c>
      <c r="AD4" s="68" t="s">
        <v>264</v>
      </c>
      <c r="AE4" s="68" t="s">
        <v>264</v>
      </c>
      <c r="AF4" s="68" t="s">
        <v>264</v>
      </c>
      <c r="AG4" s="68" t="s">
        <v>273</v>
      </c>
      <c r="AH4" s="73" t="s">
        <v>22</v>
      </c>
      <c r="AI4" s="74" t="str">
        <f t="shared" si="3"/>
        <v>Moderado</v>
      </c>
      <c r="AJ4" s="75" t="s">
        <v>313</v>
      </c>
      <c r="AK4" s="99" t="s">
        <v>10</v>
      </c>
      <c r="AL4" s="99" t="s">
        <v>17</v>
      </c>
      <c r="AM4" s="98" t="str">
        <f t="shared" si="4"/>
        <v>C6FuerteDirectamente Indirectamente</v>
      </c>
      <c r="AN4" s="75" t="str">
        <f>VLOOKUP(AO4,Hoja3!$G$2:$H$648,2,0)</f>
        <v>A:Improbable / 5:Extremo</v>
      </c>
      <c r="AO4" s="69" t="str">
        <f>VLOOKUP(AM4,Hoja3!F:G,2,0)</f>
        <v>A5</v>
      </c>
      <c r="AP4" s="70" t="str">
        <f>VLOOKUP(AO4,'MATRIZ RAM VALORACIÓN'!$AD$10:$AE$45,2,0)</f>
        <v>Medio</v>
      </c>
      <c r="AQ4" s="189"/>
      <c r="AR4" s="189"/>
      <c r="AS4" s="110"/>
      <c r="AT4" s="88">
        <f t="shared" si="5"/>
        <v>15</v>
      </c>
      <c r="AU4" s="88">
        <f t="shared" si="6"/>
        <v>70</v>
      </c>
      <c r="AV4" s="89">
        <f t="shared" si="7"/>
        <v>85</v>
      </c>
    </row>
    <row r="5" spans="1:48" s="111" customFormat="1" ht="164.25" hidden="1" customHeight="1" x14ac:dyDescent="0.3">
      <c r="A5" s="98" t="s">
        <v>306</v>
      </c>
      <c r="B5" s="98" t="s">
        <v>308</v>
      </c>
      <c r="C5" s="101" t="s">
        <v>2598</v>
      </c>
      <c r="D5" s="101" t="s">
        <v>2584</v>
      </c>
      <c r="E5" s="68" t="s">
        <v>264</v>
      </c>
      <c r="F5" s="68" t="s">
        <v>264</v>
      </c>
      <c r="G5" s="68" t="s">
        <v>264</v>
      </c>
      <c r="H5" s="68" t="s">
        <v>264</v>
      </c>
      <c r="I5" s="68" t="s">
        <v>264</v>
      </c>
      <c r="J5" s="68" t="s">
        <v>273</v>
      </c>
      <c r="K5" s="95" t="s">
        <v>25</v>
      </c>
      <c r="L5" s="95" t="s">
        <v>8</v>
      </c>
      <c r="M5" s="69" t="str">
        <f t="shared" si="0"/>
        <v>C - Posible / 6 - Catastrófico</v>
      </c>
      <c r="N5" s="69" t="str">
        <f t="shared" si="1"/>
        <v>C6</v>
      </c>
      <c r="O5" s="70" t="str">
        <f>VLOOKUP(N5,'MATRIZ RAM VALORACIÓN'!$AD$10:$AE$45,2,0)</f>
        <v>Alto</v>
      </c>
      <c r="P5" s="71" t="str">
        <f t="shared" si="2"/>
        <v>Alto</v>
      </c>
      <c r="Q5" s="145" t="s">
        <v>459</v>
      </c>
      <c r="R5" s="145" t="s">
        <v>3002</v>
      </c>
      <c r="S5" s="179" t="s">
        <v>359</v>
      </c>
      <c r="T5" s="171" t="s">
        <v>2586</v>
      </c>
      <c r="U5" s="84" t="s">
        <v>318</v>
      </c>
      <c r="V5" s="84" t="s">
        <v>267</v>
      </c>
      <c r="W5" s="68" t="s">
        <v>264</v>
      </c>
      <c r="X5" s="68" t="s">
        <v>264</v>
      </c>
      <c r="Y5" s="68" t="s">
        <v>264</v>
      </c>
      <c r="Z5" s="68" t="s">
        <v>264</v>
      </c>
      <c r="AA5" s="68" t="s">
        <v>264</v>
      </c>
      <c r="AB5" s="68" t="s">
        <v>264</v>
      </c>
      <c r="AC5" s="68" t="s">
        <v>264</v>
      </c>
      <c r="AD5" s="68" t="s">
        <v>264</v>
      </c>
      <c r="AE5" s="68" t="s">
        <v>264</v>
      </c>
      <c r="AF5" s="68" t="s">
        <v>264</v>
      </c>
      <c r="AG5" s="68" t="s">
        <v>273</v>
      </c>
      <c r="AH5" s="73" t="s">
        <v>22</v>
      </c>
      <c r="AI5" s="74" t="str">
        <f t="shared" si="3"/>
        <v>Moderado</v>
      </c>
      <c r="AJ5" s="75" t="s">
        <v>313</v>
      </c>
      <c r="AK5" s="99" t="s">
        <v>10</v>
      </c>
      <c r="AL5" s="99" t="s">
        <v>17</v>
      </c>
      <c r="AM5" s="98" t="str">
        <f t="shared" si="4"/>
        <v>C6FuerteDirectamente Indirectamente</v>
      </c>
      <c r="AN5" s="75" t="str">
        <f>VLOOKUP(AO5,Hoja3!$G$2:$H$648,2,0)</f>
        <v>A:Improbable / 5:Extremo</v>
      </c>
      <c r="AO5" s="69" t="str">
        <f>VLOOKUP(AM5,Hoja3!F:G,2,0)</f>
        <v>A5</v>
      </c>
      <c r="AP5" s="70" t="str">
        <f>VLOOKUP(AO5,'MATRIZ RAM VALORACIÓN'!$AD$10:$AE$45,2,0)</f>
        <v>Medio</v>
      </c>
      <c r="AQ5" s="189"/>
      <c r="AR5" s="189"/>
      <c r="AS5" s="110"/>
      <c r="AT5" s="88">
        <f t="shared" si="5"/>
        <v>5</v>
      </c>
      <c r="AU5" s="88">
        <f t="shared" si="6"/>
        <v>70</v>
      </c>
      <c r="AV5" s="89">
        <f t="shared" si="7"/>
        <v>75</v>
      </c>
    </row>
    <row r="6" spans="1:48" s="111" customFormat="1" ht="164.25" hidden="1" customHeight="1" x14ac:dyDescent="0.3">
      <c r="A6" s="98" t="s">
        <v>306</v>
      </c>
      <c r="B6" s="98" t="s">
        <v>308</v>
      </c>
      <c r="C6" s="101" t="s">
        <v>461</v>
      </c>
      <c r="D6" s="101" t="s">
        <v>3399</v>
      </c>
      <c r="E6" s="68" t="s">
        <v>273</v>
      </c>
      <c r="F6" s="68" t="s">
        <v>264</v>
      </c>
      <c r="G6" s="68" t="s">
        <v>264</v>
      </c>
      <c r="H6" s="68" t="s">
        <v>264</v>
      </c>
      <c r="I6" s="68" t="s">
        <v>273</v>
      </c>
      <c r="J6" s="68" t="s">
        <v>264</v>
      </c>
      <c r="K6" s="95" t="s">
        <v>7</v>
      </c>
      <c r="L6" s="95" t="s">
        <v>26</v>
      </c>
      <c r="M6" s="69" t="str">
        <f t="shared" si="0"/>
        <v xml:space="preserve">F - Con Certeza / 3 - Moderado </v>
      </c>
      <c r="N6" s="69" t="str">
        <f t="shared" si="1"/>
        <v>F3</v>
      </c>
      <c r="O6" s="70" t="str">
        <f>VLOOKUP(N6,'MATRIZ RAM VALORACIÓN'!$AD$10:$AE$45,2,0)</f>
        <v>Alto</v>
      </c>
      <c r="P6" s="71" t="str">
        <f t="shared" si="2"/>
        <v>Alto</v>
      </c>
      <c r="Q6" s="145" t="s">
        <v>459</v>
      </c>
      <c r="R6" s="145" t="s">
        <v>3002</v>
      </c>
      <c r="S6" s="179" t="s">
        <v>359</v>
      </c>
      <c r="T6" s="171" t="s">
        <v>2586</v>
      </c>
      <c r="U6" s="84" t="s">
        <v>318</v>
      </c>
      <c r="V6" s="84" t="s">
        <v>267</v>
      </c>
      <c r="W6" s="68" t="s">
        <v>264</v>
      </c>
      <c r="X6" s="68" t="s">
        <v>264</v>
      </c>
      <c r="Y6" s="68" t="s">
        <v>264</v>
      </c>
      <c r="Z6" s="68" t="s">
        <v>264</v>
      </c>
      <c r="AA6" s="68" t="s">
        <v>264</v>
      </c>
      <c r="AB6" s="68" t="s">
        <v>264</v>
      </c>
      <c r="AC6" s="68" t="s">
        <v>264</v>
      </c>
      <c r="AD6" s="68" t="s">
        <v>264</v>
      </c>
      <c r="AE6" s="68" t="s">
        <v>264</v>
      </c>
      <c r="AF6" s="68" t="s">
        <v>264</v>
      </c>
      <c r="AG6" s="68" t="s">
        <v>273</v>
      </c>
      <c r="AH6" s="73" t="s">
        <v>22</v>
      </c>
      <c r="AI6" s="74" t="str">
        <f t="shared" si="3"/>
        <v>Moderado</v>
      </c>
      <c r="AJ6" s="75" t="s">
        <v>313</v>
      </c>
      <c r="AK6" s="99" t="s">
        <v>10</v>
      </c>
      <c r="AL6" s="99" t="s">
        <v>17</v>
      </c>
      <c r="AM6" s="98" t="str">
        <f t="shared" si="4"/>
        <v>F3FuerteDirectamente Indirectamente</v>
      </c>
      <c r="AN6" s="75" t="str">
        <f>VLOOKUP(AO6,Hoja3!$G$2:$H$648,2,0)</f>
        <v>D:Probable / 2:Menor</v>
      </c>
      <c r="AO6" s="69" t="str">
        <f>VLOOKUP(AM6,Hoja3!F:G,2,0)</f>
        <v>D2</v>
      </c>
      <c r="AP6" s="70" t="str">
        <f>VLOOKUP(AO6,'MATRIZ RAM VALORACIÓN'!$AD$10:$AE$45,2,0)</f>
        <v>Medio</v>
      </c>
      <c r="AQ6" s="189"/>
      <c r="AR6" s="189"/>
      <c r="AS6" s="110"/>
      <c r="AT6" s="88">
        <f t="shared" si="5"/>
        <v>5</v>
      </c>
      <c r="AU6" s="88">
        <f t="shared" si="6"/>
        <v>70</v>
      </c>
      <c r="AV6" s="89">
        <f t="shared" si="7"/>
        <v>75</v>
      </c>
    </row>
    <row r="7" spans="1:48" s="111" customFormat="1" ht="164.25" hidden="1" customHeight="1" x14ac:dyDescent="0.3">
      <c r="A7" s="98" t="s">
        <v>306</v>
      </c>
      <c r="B7" s="98" t="s">
        <v>308</v>
      </c>
      <c r="C7" s="101" t="s">
        <v>461</v>
      </c>
      <c r="D7" s="101" t="s">
        <v>3399</v>
      </c>
      <c r="E7" s="68" t="s">
        <v>273</v>
      </c>
      <c r="F7" s="68" t="s">
        <v>264</v>
      </c>
      <c r="G7" s="68" t="s">
        <v>264</v>
      </c>
      <c r="H7" s="68" t="s">
        <v>264</v>
      </c>
      <c r="I7" s="68" t="s">
        <v>273</v>
      </c>
      <c r="J7" s="68" t="s">
        <v>264</v>
      </c>
      <c r="K7" s="95" t="s">
        <v>7</v>
      </c>
      <c r="L7" s="95" t="s">
        <v>26</v>
      </c>
      <c r="M7" s="69" t="str">
        <f t="shared" si="0"/>
        <v xml:space="preserve">F - Con Certeza / 3 - Moderado </v>
      </c>
      <c r="N7" s="69" t="str">
        <f t="shared" si="1"/>
        <v>F3</v>
      </c>
      <c r="O7" s="70" t="str">
        <f>VLOOKUP(N7,'MATRIZ RAM VALORACIÓN'!$AD$10:$AE$45,2,0)</f>
        <v>Alto</v>
      </c>
      <c r="P7" s="71" t="str">
        <f t="shared" si="2"/>
        <v>Alto</v>
      </c>
      <c r="Q7" s="145" t="s">
        <v>2256</v>
      </c>
      <c r="R7" s="145" t="s">
        <v>2257</v>
      </c>
      <c r="S7" s="179" t="s">
        <v>33</v>
      </c>
      <c r="T7" s="145" t="s">
        <v>2587</v>
      </c>
      <c r="U7" s="84" t="s">
        <v>318</v>
      </c>
      <c r="V7" s="84" t="s">
        <v>267</v>
      </c>
      <c r="W7" s="68" t="s">
        <v>264</v>
      </c>
      <c r="X7" s="68" t="s">
        <v>264</v>
      </c>
      <c r="Y7" s="68" t="s">
        <v>264</v>
      </c>
      <c r="Z7" s="68" t="s">
        <v>264</v>
      </c>
      <c r="AA7" s="68" t="s">
        <v>264</v>
      </c>
      <c r="AB7" s="68" t="s">
        <v>264</v>
      </c>
      <c r="AC7" s="68" t="s">
        <v>264</v>
      </c>
      <c r="AD7" s="68" t="s">
        <v>264</v>
      </c>
      <c r="AE7" s="68" t="s">
        <v>264</v>
      </c>
      <c r="AF7" s="68" t="s">
        <v>264</v>
      </c>
      <c r="AG7" s="68" t="s">
        <v>273</v>
      </c>
      <c r="AH7" s="73" t="s">
        <v>22</v>
      </c>
      <c r="AI7" s="74" t="str">
        <f t="shared" si="3"/>
        <v>Moderado</v>
      </c>
      <c r="AJ7" s="75" t="s">
        <v>313</v>
      </c>
      <c r="AK7" s="99" t="s">
        <v>10</v>
      </c>
      <c r="AL7" s="99" t="s">
        <v>17</v>
      </c>
      <c r="AM7" s="98" t="str">
        <f t="shared" si="4"/>
        <v>F3FuerteDirectamente Indirectamente</v>
      </c>
      <c r="AN7" s="75" t="str">
        <f>VLOOKUP(AO7,Hoja3!$G$2:$H$648,2,0)</f>
        <v>D:Probable / 2:Menor</v>
      </c>
      <c r="AO7" s="69" t="str">
        <f>VLOOKUP(AM7,Hoja3!F:G,2,0)</f>
        <v>D2</v>
      </c>
      <c r="AP7" s="70" t="str">
        <f>VLOOKUP(AO7,'MATRIZ RAM VALORACIÓN'!$AD$10:$AE$45,2,0)</f>
        <v>Medio</v>
      </c>
      <c r="AQ7" s="189"/>
      <c r="AR7" s="189"/>
      <c r="AS7" s="110"/>
      <c r="AT7" s="88">
        <f t="shared" si="5"/>
        <v>5</v>
      </c>
      <c r="AU7" s="88">
        <f t="shared" si="6"/>
        <v>70</v>
      </c>
      <c r="AV7" s="89">
        <f t="shared" si="7"/>
        <v>75</v>
      </c>
    </row>
    <row r="8" spans="1:48" s="111" customFormat="1" ht="164.25" hidden="1" customHeight="1" x14ac:dyDescent="0.3">
      <c r="A8" s="98" t="s">
        <v>306</v>
      </c>
      <c r="B8" s="98" t="s">
        <v>308</v>
      </c>
      <c r="C8" s="101" t="s">
        <v>461</v>
      </c>
      <c r="D8" s="101" t="s">
        <v>3399</v>
      </c>
      <c r="E8" s="68" t="s">
        <v>273</v>
      </c>
      <c r="F8" s="68" t="s">
        <v>264</v>
      </c>
      <c r="G8" s="68" t="s">
        <v>264</v>
      </c>
      <c r="H8" s="68" t="s">
        <v>264</v>
      </c>
      <c r="I8" s="68" t="s">
        <v>273</v>
      </c>
      <c r="J8" s="68" t="s">
        <v>264</v>
      </c>
      <c r="K8" s="95" t="s">
        <v>7</v>
      </c>
      <c r="L8" s="95" t="s">
        <v>26</v>
      </c>
      <c r="M8" s="69" t="str">
        <f t="shared" si="0"/>
        <v xml:space="preserve">F - Con Certeza / 3 - Moderado </v>
      </c>
      <c r="N8" s="69" t="str">
        <f t="shared" si="1"/>
        <v>F3</v>
      </c>
      <c r="O8" s="70" t="str">
        <f>VLOOKUP(N8,'MATRIZ RAM VALORACIÓN'!$AD$10:$AE$45,2,0)</f>
        <v>Alto</v>
      </c>
      <c r="P8" s="71" t="str">
        <f t="shared" si="2"/>
        <v>Alto</v>
      </c>
      <c r="Q8" s="145" t="s">
        <v>463</v>
      </c>
      <c r="R8" s="145" t="s">
        <v>1477</v>
      </c>
      <c r="S8" s="179" t="s">
        <v>359</v>
      </c>
      <c r="T8" s="169" t="s">
        <v>3342</v>
      </c>
      <c r="U8" s="84" t="s">
        <v>311</v>
      </c>
      <c r="V8" s="84" t="s">
        <v>267</v>
      </c>
      <c r="W8" s="68" t="s">
        <v>264</v>
      </c>
      <c r="X8" s="68" t="s">
        <v>264</v>
      </c>
      <c r="Y8" s="68" t="s">
        <v>264</v>
      </c>
      <c r="Z8" s="68" t="s">
        <v>264</v>
      </c>
      <c r="AA8" s="68" t="s">
        <v>264</v>
      </c>
      <c r="AB8" s="68" t="s">
        <v>264</v>
      </c>
      <c r="AC8" s="68" t="s">
        <v>264</v>
      </c>
      <c r="AD8" s="68" t="s">
        <v>264</v>
      </c>
      <c r="AE8" s="68" t="s">
        <v>264</v>
      </c>
      <c r="AF8" s="68" t="s">
        <v>273</v>
      </c>
      <c r="AG8" s="68" t="s">
        <v>273</v>
      </c>
      <c r="AH8" s="73" t="s">
        <v>22</v>
      </c>
      <c r="AI8" s="74" t="str">
        <f t="shared" si="3"/>
        <v>Moderado</v>
      </c>
      <c r="AJ8" s="75" t="s">
        <v>313</v>
      </c>
      <c r="AK8" s="99" t="s">
        <v>10</v>
      </c>
      <c r="AL8" s="99" t="s">
        <v>17</v>
      </c>
      <c r="AM8" s="98" t="str">
        <f t="shared" si="4"/>
        <v>F3FuerteDirectamente Indirectamente</v>
      </c>
      <c r="AN8" s="75" t="str">
        <f>VLOOKUP(AO8,Hoja3!$G$2:$H$648,2,0)</f>
        <v>D:Probable / 2:Menor</v>
      </c>
      <c r="AO8" s="69" t="str">
        <f>VLOOKUP(AM8,Hoja3!F:G,2,0)</f>
        <v>D2</v>
      </c>
      <c r="AP8" s="70" t="str">
        <f>VLOOKUP(AO8,'MATRIZ RAM VALORACIÓN'!$AD$10:$AE$45,2,0)</f>
        <v>Medio</v>
      </c>
      <c r="AQ8" s="189"/>
      <c r="AR8" s="189"/>
      <c r="AS8" s="110"/>
      <c r="AT8" s="88">
        <f t="shared" si="5"/>
        <v>15</v>
      </c>
      <c r="AU8" s="88">
        <f t="shared" si="6"/>
        <v>70</v>
      </c>
      <c r="AV8" s="89">
        <f t="shared" si="7"/>
        <v>85</v>
      </c>
    </row>
    <row r="9" spans="1:48" s="111" customFormat="1" ht="164.25" hidden="1" customHeight="1" x14ac:dyDescent="0.3">
      <c r="A9" s="98" t="s">
        <v>306</v>
      </c>
      <c r="B9" s="98" t="s">
        <v>308</v>
      </c>
      <c r="C9" s="101" t="s">
        <v>461</v>
      </c>
      <c r="D9" s="101" t="s">
        <v>3399</v>
      </c>
      <c r="E9" s="68" t="s">
        <v>273</v>
      </c>
      <c r="F9" s="68" t="s">
        <v>264</v>
      </c>
      <c r="G9" s="68" t="s">
        <v>264</v>
      </c>
      <c r="H9" s="68" t="s">
        <v>264</v>
      </c>
      <c r="I9" s="68" t="s">
        <v>273</v>
      </c>
      <c r="J9" s="68" t="s">
        <v>264</v>
      </c>
      <c r="K9" s="95" t="s">
        <v>7</v>
      </c>
      <c r="L9" s="95" t="s">
        <v>26</v>
      </c>
      <c r="M9" s="69" t="str">
        <f t="shared" si="0"/>
        <v xml:space="preserve">F - Con Certeza / 3 - Moderado </v>
      </c>
      <c r="N9" s="69" t="str">
        <f t="shared" si="1"/>
        <v>F3</v>
      </c>
      <c r="O9" s="70" t="str">
        <f>VLOOKUP(N9,'MATRIZ RAM VALORACIÓN'!$AD$10:$AE$45,2,0)</f>
        <v>Alto</v>
      </c>
      <c r="P9" s="71" t="str">
        <f t="shared" si="2"/>
        <v>Alto</v>
      </c>
      <c r="Q9" s="145" t="s">
        <v>2258</v>
      </c>
      <c r="R9" s="137" t="s">
        <v>3259</v>
      </c>
      <c r="S9" s="179" t="s">
        <v>38</v>
      </c>
      <c r="T9" s="160" t="s">
        <v>2378</v>
      </c>
      <c r="U9" s="84" t="s">
        <v>311</v>
      </c>
      <c r="V9" s="84" t="s">
        <v>265</v>
      </c>
      <c r="W9" s="68" t="s">
        <v>264</v>
      </c>
      <c r="X9" s="68" t="s">
        <v>264</v>
      </c>
      <c r="Y9" s="68" t="s">
        <v>264</v>
      </c>
      <c r="Z9" s="68" t="s">
        <v>264</v>
      </c>
      <c r="AA9" s="68" t="s">
        <v>264</v>
      </c>
      <c r="AB9" s="68" t="s">
        <v>264</v>
      </c>
      <c r="AC9" s="68" t="s">
        <v>264</v>
      </c>
      <c r="AD9" s="68" t="s">
        <v>264</v>
      </c>
      <c r="AE9" s="68" t="s">
        <v>264</v>
      </c>
      <c r="AF9" s="68" t="s">
        <v>264</v>
      </c>
      <c r="AG9" s="68" t="s">
        <v>273</v>
      </c>
      <c r="AH9" s="73" t="s">
        <v>22</v>
      </c>
      <c r="AI9" s="74" t="str">
        <f t="shared" si="3"/>
        <v>Moderado</v>
      </c>
      <c r="AJ9" s="75" t="s">
        <v>313</v>
      </c>
      <c r="AK9" s="99" t="s">
        <v>10</v>
      </c>
      <c r="AL9" s="99" t="s">
        <v>17</v>
      </c>
      <c r="AM9" s="98" t="str">
        <f t="shared" si="4"/>
        <v>F3FuerteDirectamente Indirectamente</v>
      </c>
      <c r="AN9" s="75" t="str">
        <f>VLOOKUP(AO9,Hoja3!$G$2:$H$648,2,0)</f>
        <v>D:Probable / 2:Menor</v>
      </c>
      <c r="AO9" s="69" t="str">
        <f>VLOOKUP(AM9,Hoja3!F:G,2,0)</f>
        <v>D2</v>
      </c>
      <c r="AP9" s="70" t="str">
        <f>VLOOKUP(AO9,'MATRIZ RAM VALORACIÓN'!$AD$10:$AE$45,2,0)</f>
        <v>Medio</v>
      </c>
      <c r="AQ9" s="189"/>
      <c r="AR9" s="189"/>
      <c r="AS9" s="110"/>
      <c r="AT9" s="88">
        <f t="shared" si="5"/>
        <v>15</v>
      </c>
      <c r="AU9" s="88">
        <f t="shared" si="6"/>
        <v>70</v>
      </c>
      <c r="AV9" s="89">
        <f t="shared" si="7"/>
        <v>85</v>
      </c>
    </row>
    <row r="10" spans="1:48" ht="164.25" hidden="1" customHeight="1" x14ac:dyDescent="0.3">
      <c r="A10" s="98" t="s">
        <v>306</v>
      </c>
      <c r="B10" s="98" t="s">
        <v>308</v>
      </c>
      <c r="C10" s="101" t="s">
        <v>461</v>
      </c>
      <c r="D10" s="101" t="s">
        <v>3399</v>
      </c>
      <c r="E10" s="68" t="s">
        <v>273</v>
      </c>
      <c r="F10" s="68" t="s">
        <v>264</v>
      </c>
      <c r="G10" s="68" t="s">
        <v>264</v>
      </c>
      <c r="H10" s="68" t="s">
        <v>264</v>
      </c>
      <c r="I10" s="68" t="s">
        <v>273</v>
      </c>
      <c r="J10" s="68" t="s">
        <v>264</v>
      </c>
      <c r="K10" s="95" t="s">
        <v>7</v>
      </c>
      <c r="L10" s="95" t="s">
        <v>26</v>
      </c>
      <c r="M10" s="69" t="str">
        <f t="shared" si="0"/>
        <v xml:space="preserve">F - Con Certeza / 3 - Moderado </v>
      </c>
      <c r="N10" s="69" t="str">
        <f t="shared" si="1"/>
        <v>F3</v>
      </c>
      <c r="O10" s="70" t="str">
        <f>VLOOKUP(N10,'MATRIZ RAM VALORACIÓN'!$AD$10:$AE$45,2,0)</f>
        <v>Alto</v>
      </c>
      <c r="P10" s="71" t="str">
        <f t="shared" si="2"/>
        <v>Alto</v>
      </c>
      <c r="Q10" s="145" t="s">
        <v>2259</v>
      </c>
      <c r="R10" s="145" t="s">
        <v>2588</v>
      </c>
      <c r="S10" s="179" t="s">
        <v>359</v>
      </c>
      <c r="T10" s="146" t="s">
        <v>465</v>
      </c>
      <c r="U10" s="84" t="s">
        <v>318</v>
      </c>
      <c r="V10" s="84" t="s">
        <v>267</v>
      </c>
      <c r="W10" s="68" t="s">
        <v>273</v>
      </c>
      <c r="X10" s="68" t="s">
        <v>273</v>
      </c>
      <c r="Y10" s="68" t="s">
        <v>264</v>
      </c>
      <c r="Z10" s="68" t="s">
        <v>273</v>
      </c>
      <c r="AA10" s="68" t="s">
        <v>264</v>
      </c>
      <c r="AB10" s="68" t="s">
        <v>264</v>
      </c>
      <c r="AC10" s="68" t="s">
        <v>264</v>
      </c>
      <c r="AD10" s="68" t="s">
        <v>264</v>
      </c>
      <c r="AE10" s="68" t="s">
        <v>264</v>
      </c>
      <c r="AF10" s="68" t="s">
        <v>264</v>
      </c>
      <c r="AG10" s="68" t="s">
        <v>273</v>
      </c>
      <c r="AH10" s="73" t="s">
        <v>22</v>
      </c>
      <c r="AI10" s="74" t="str">
        <f t="shared" si="3"/>
        <v>Moderado</v>
      </c>
      <c r="AJ10" s="75" t="s">
        <v>313</v>
      </c>
      <c r="AK10" s="99" t="s">
        <v>10</v>
      </c>
      <c r="AL10" s="99" t="s">
        <v>17</v>
      </c>
      <c r="AM10" s="98" t="str">
        <f t="shared" si="4"/>
        <v>F3FuerteDirectamente Indirectamente</v>
      </c>
      <c r="AN10" s="75" t="str">
        <f>VLOOKUP(AO10,Hoja3!$G$2:$H$648,2,0)</f>
        <v>D:Probable / 2:Menor</v>
      </c>
      <c r="AO10" s="69" t="str">
        <f>VLOOKUP(AM10,Hoja3!F:G,2,0)</f>
        <v>D2</v>
      </c>
      <c r="AP10" s="70" t="str">
        <f>VLOOKUP(AO10,'MATRIZ RAM VALORACIÓN'!$AD$10:$AE$45,2,0)</f>
        <v>Medio</v>
      </c>
      <c r="AQ10" s="189"/>
      <c r="AR10" s="189"/>
      <c r="AS10" s="110"/>
      <c r="AT10" s="88">
        <f t="shared" si="5"/>
        <v>5</v>
      </c>
      <c r="AU10" s="88">
        <f t="shared" si="6"/>
        <v>70</v>
      </c>
      <c r="AV10" s="89">
        <f t="shared" si="7"/>
        <v>75</v>
      </c>
    </row>
    <row r="11" spans="1:48" s="111" customFormat="1" ht="208.8" customHeight="1" x14ac:dyDescent="0.3">
      <c r="A11" s="98" t="s">
        <v>306</v>
      </c>
      <c r="B11" s="98" t="s">
        <v>308</v>
      </c>
      <c r="C11" s="101" t="s">
        <v>346</v>
      </c>
      <c r="D11" s="114" t="s">
        <v>1874</v>
      </c>
      <c r="E11" s="68" t="s">
        <v>273</v>
      </c>
      <c r="F11" s="68" t="s">
        <v>273</v>
      </c>
      <c r="G11" s="68" t="s">
        <v>273</v>
      </c>
      <c r="H11" s="68" t="s">
        <v>264</v>
      </c>
      <c r="I11" s="68" t="s">
        <v>273</v>
      </c>
      <c r="J11" s="68" t="s">
        <v>273</v>
      </c>
      <c r="K11" s="95" t="s">
        <v>13</v>
      </c>
      <c r="L11" s="95" t="s">
        <v>8</v>
      </c>
      <c r="M11" s="69" t="str">
        <f t="shared" si="0"/>
        <v>E - Muy Probable / 6 - Catastrófico</v>
      </c>
      <c r="N11" s="69" t="str">
        <f t="shared" si="1"/>
        <v>E6</v>
      </c>
      <c r="O11" s="70" t="str">
        <f>VLOOKUP(N11,'MATRIZ RAM VALORACIÓN'!$AD$10:$AE$45,2,0)</f>
        <v>Muy Alto</v>
      </c>
      <c r="P11" s="71" t="str">
        <f t="shared" si="2"/>
        <v>Muy Alto</v>
      </c>
      <c r="Q11" s="145" t="s">
        <v>2259</v>
      </c>
      <c r="R11" s="145" t="s">
        <v>2588</v>
      </c>
      <c r="S11" s="179" t="s">
        <v>359</v>
      </c>
      <c r="T11" s="146" t="s">
        <v>465</v>
      </c>
      <c r="U11" s="84" t="s">
        <v>318</v>
      </c>
      <c r="V11" s="84" t="s">
        <v>267</v>
      </c>
      <c r="W11" s="68" t="s">
        <v>273</v>
      </c>
      <c r="X11" s="68" t="s">
        <v>273</v>
      </c>
      <c r="Y11" s="68" t="s">
        <v>264</v>
      </c>
      <c r="Z11" s="68" t="s">
        <v>273</v>
      </c>
      <c r="AA11" s="68" t="s">
        <v>264</v>
      </c>
      <c r="AB11" s="68" t="s">
        <v>264</v>
      </c>
      <c r="AC11" s="68" t="s">
        <v>264</v>
      </c>
      <c r="AD11" s="68" t="s">
        <v>264</v>
      </c>
      <c r="AE11" s="68" t="s">
        <v>264</v>
      </c>
      <c r="AF11" s="68" t="s">
        <v>264</v>
      </c>
      <c r="AG11" s="68" t="s">
        <v>273</v>
      </c>
      <c r="AH11" s="73" t="s">
        <v>22</v>
      </c>
      <c r="AI11" s="74" t="str">
        <f t="shared" si="3"/>
        <v>Moderado</v>
      </c>
      <c r="AJ11" s="75" t="s">
        <v>313</v>
      </c>
      <c r="AK11" s="99" t="s">
        <v>10</v>
      </c>
      <c r="AL11" s="99" t="s">
        <v>17</v>
      </c>
      <c r="AM11" s="98" t="str">
        <f t="shared" si="4"/>
        <v>E6FuerteDirectamente Indirectamente</v>
      </c>
      <c r="AN11" s="75" t="str">
        <f>VLOOKUP(AO11,Hoja3!$G$2:$H$648,2,0)</f>
        <v>C:Posible / 5:Extremo</v>
      </c>
      <c r="AO11" s="69" t="str">
        <f>VLOOKUP(AM11,Hoja3!F:G,2,0)</f>
        <v>C5</v>
      </c>
      <c r="AP11" s="70" t="str">
        <f>VLOOKUP(AO11,'MATRIZ RAM VALORACIÓN'!$AD$10:$AE$45,2,0)</f>
        <v>Intermedio</v>
      </c>
      <c r="AQ11" s="189"/>
      <c r="AR11" s="189"/>
      <c r="AS11" s="110"/>
      <c r="AT11" s="88">
        <f t="shared" si="5"/>
        <v>5</v>
      </c>
      <c r="AU11" s="88">
        <f t="shared" si="6"/>
        <v>70</v>
      </c>
      <c r="AV11" s="89">
        <f t="shared" si="7"/>
        <v>75</v>
      </c>
    </row>
    <row r="12" spans="1:48" s="111" customFormat="1" ht="216" x14ac:dyDescent="0.3">
      <c r="A12" s="98" t="s">
        <v>306</v>
      </c>
      <c r="B12" s="98" t="s">
        <v>308</v>
      </c>
      <c r="C12" s="101" t="s">
        <v>346</v>
      </c>
      <c r="D12" s="72" t="s">
        <v>1874</v>
      </c>
      <c r="E12" s="68" t="s">
        <v>273</v>
      </c>
      <c r="F12" s="68" t="s">
        <v>273</v>
      </c>
      <c r="G12" s="68" t="s">
        <v>273</v>
      </c>
      <c r="H12" s="68" t="s">
        <v>264</v>
      </c>
      <c r="I12" s="68" t="s">
        <v>273</v>
      </c>
      <c r="J12" s="68" t="s">
        <v>273</v>
      </c>
      <c r="K12" s="95" t="s">
        <v>13</v>
      </c>
      <c r="L12" s="95" t="s">
        <v>8</v>
      </c>
      <c r="M12" s="69" t="str">
        <f t="shared" si="0"/>
        <v>E - Muy Probable / 6 - Catastrófico</v>
      </c>
      <c r="N12" s="69" t="str">
        <f t="shared" si="1"/>
        <v>E6</v>
      </c>
      <c r="O12" s="70" t="str">
        <f>VLOOKUP(N12,'MATRIZ RAM VALORACIÓN'!$AD$10:$AE$45,2,0)</f>
        <v>Muy Alto</v>
      </c>
      <c r="P12" s="71" t="str">
        <f t="shared" si="2"/>
        <v>Muy Alto</v>
      </c>
      <c r="Q12" s="145" t="s">
        <v>466</v>
      </c>
      <c r="R12" s="145" t="s">
        <v>467</v>
      </c>
      <c r="S12" s="179" t="s">
        <v>359</v>
      </c>
      <c r="T12" s="146" t="s">
        <v>3104</v>
      </c>
      <c r="U12" s="84" t="s">
        <v>311</v>
      </c>
      <c r="V12" s="84" t="s">
        <v>265</v>
      </c>
      <c r="W12" s="68" t="s">
        <v>273</v>
      </c>
      <c r="X12" s="68" t="s">
        <v>273</v>
      </c>
      <c r="Y12" s="68" t="s">
        <v>264</v>
      </c>
      <c r="Z12" s="68" t="s">
        <v>273</v>
      </c>
      <c r="AA12" s="68" t="s">
        <v>264</v>
      </c>
      <c r="AB12" s="68" t="s">
        <v>264</v>
      </c>
      <c r="AC12" s="68" t="s">
        <v>264</v>
      </c>
      <c r="AD12" s="68" t="s">
        <v>264</v>
      </c>
      <c r="AE12" s="68" t="s">
        <v>264</v>
      </c>
      <c r="AF12" s="68" t="s">
        <v>264</v>
      </c>
      <c r="AG12" s="68" t="s">
        <v>273</v>
      </c>
      <c r="AH12" s="73" t="s">
        <v>22</v>
      </c>
      <c r="AI12" s="74" t="str">
        <f t="shared" si="3"/>
        <v>Moderado</v>
      </c>
      <c r="AJ12" s="75" t="s">
        <v>313</v>
      </c>
      <c r="AK12" s="99" t="s">
        <v>10</v>
      </c>
      <c r="AL12" s="99" t="s">
        <v>17</v>
      </c>
      <c r="AM12" s="98" t="str">
        <f t="shared" si="4"/>
        <v>E6FuerteDirectamente Indirectamente</v>
      </c>
      <c r="AN12" s="75" t="str">
        <f>VLOOKUP(AO12,Hoja3!$G$2:$H$648,2,0)</f>
        <v>C:Posible / 5:Extremo</v>
      </c>
      <c r="AO12" s="69" t="str">
        <f>VLOOKUP(AM12,Hoja3!F:G,2,0)</f>
        <v>C5</v>
      </c>
      <c r="AP12" s="70" t="str">
        <f>VLOOKUP(AO12,'MATRIZ RAM VALORACIÓN'!$AD$10:$AE$45,2,0)</f>
        <v>Intermedio</v>
      </c>
      <c r="AQ12" s="189"/>
      <c r="AR12" s="189"/>
      <c r="AS12" s="110"/>
      <c r="AT12" s="88">
        <f t="shared" si="5"/>
        <v>15</v>
      </c>
      <c r="AU12" s="88">
        <f t="shared" si="6"/>
        <v>70</v>
      </c>
      <c r="AV12" s="89">
        <f t="shared" si="7"/>
        <v>85</v>
      </c>
    </row>
    <row r="13" spans="1:48" s="111" customFormat="1" ht="164.25" customHeight="1" x14ac:dyDescent="0.3">
      <c r="A13" s="98" t="s">
        <v>306</v>
      </c>
      <c r="B13" s="98" t="s">
        <v>308</v>
      </c>
      <c r="C13" s="101" t="s">
        <v>346</v>
      </c>
      <c r="D13" s="114" t="s">
        <v>1874</v>
      </c>
      <c r="E13" s="68" t="s">
        <v>273</v>
      </c>
      <c r="F13" s="68" t="s">
        <v>273</v>
      </c>
      <c r="G13" s="68" t="s">
        <v>273</v>
      </c>
      <c r="H13" s="68" t="s">
        <v>264</v>
      </c>
      <c r="I13" s="68" t="s">
        <v>273</v>
      </c>
      <c r="J13" s="68" t="s">
        <v>273</v>
      </c>
      <c r="K13" s="95" t="s">
        <v>13</v>
      </c>
      <c r="L13" s="95" t="s">
        <v>8</v>
      </c>
      <c r="M13" s="69" t="str">
        <f t="shared" si="0"/>
        <v>E - Muy Probable / 6 - Catastrófico</v>
      </c>
      <c r="N13" s="69" t="str">
        <f t="shared" si="1"/>
        <v>E6</v>
      </c>
      <c r="O13" s="70" t="str">
        <f>VLOOKUP(N13,'MATRIZ RAM VALORACIÓN'!$AD$10:$AE$45,2,0)</f>
        <v>Muy Alto</v>
      </c>
      <c r="P13" s="71" t="str">
        <f t="shared" si="2"/>
        <v>Muy Alto</v>
      </c>
      <c r="Q13" s="145" t="s">
        <v>2227</v>
      </c>
      <c r="R13" s="145" t="s">
        <v>2228</v>
      </c>
      <c r="S13" s="179" t="s">
        <v>359</v>
      </c>
      <c r="T13" s="146" t="s">
        <v>2367</v>
      </c>
      <c r="U13" s="84" t="s">
        <v>318</v>
      </c>
      <c r="V13" s="84" t="s">
        <v>267</v>
      </c>
      <c r="W13" s="68" t="s">
        <v>273</v>
      </c>
      <c r="X13" s="68" t="s">
        <v>273</v>
      </c>
      <c r="Y13" s="68" t="s">
        <v>273</v>
      </c>
      <c r="Z13" s="68" t="s">
        <v>273</v>
      </c>
      <c r="AA13" s="68" t="s">
        <v>264</v>
      </c>
      <c r="AB13" s="68" t="s">
        <v>264</v>
      </c>
      <c r="AC13" s="68" t="s">
        <v>264</v>
      </c>
      <c r="AD13" s="68" t="s">
        <v>264</v>
      </c>
      <c r="AE13" s="68" t="s">
        <v>264</v>
      </c>
      <c r="AF13" s="68" t="s">
        <v>264</v>
      </c>
      <c r="AG13" s="68" t="s">
        <v>273</v>
      </c>
      <c r="AH13" s="73" t="s">
        <v>22</v>
      </c>
      <c r="AI13" s="74" t="str">
        <f t="shared" si="3"/>
        <v>Moderado</v>
      </c>
      <c r="AJ13" s="75" t="s">
        <v>313</v>
      </c>
      <c r="AK13" s="99" t="s">
        <v>10</v>
      </c>
      <c r="AL13" s="99" t="s">
        <v>17</v>
      </c>
      <c r="AM13" s="98" t="str">
        <f t="shared" si="4"/>
        <v>E6FuerteDirectamente Indirectamente</v>
      </c>
      <c r="AN13" s="75" t="str">
        <f>VLOOKUP(AO13,Hoja3!$G$2:$H$648,2,0)</f>
        <v>C:Posible / 5:Extremo</v>
      </c>
      <c r="AO13" s="69" t="str">
        <f>VLOOKUP(AM13,Hoja3!F:G,2,0)</f>
        <v>C5</v>
      </c>
      <c r="AP13" s="70" t="str">
        <f>VLOOKUP(AO13,'MATRIZ RAM VALORACIÓN'!$AD$10:$AE$45,2,0)</f>
        <v>Intermedio</v>
      </c>
      <c r="AQ13" s="189"/>
      <c r="AR13" s="189"/>
      <c r="AS13" s="110"/>
      <c r="AT13" s="88">
        <f t="shared" si="5"/>
        <v>5</v>
      </c>
      <c r="AU13" s="88">
        <f t="shared" si="6"/>
        <v>70</v>
      </c>
      <c r="AV13" s="89">
        <f t="shared" si="7"/>
        <v>75</v>
      </c>
    </row>
    <row r="14" spans="1:48" s="111" customFormat="1" ht="164.25" customHeight="1" x14ac:dyDescent="0.3">
      <c r="A14" s="98" t="s">
        <v>306</v>
      </c>
      <c r="B14" s="98" t="s">
        <v>308</v>
      </c>
      <c r="C14" s="101" t="s">
        <v>346</v>
      </c>
      <c r="D14" s="72" t="s">
        <v>1874</v>
      </c>
      <c r="E14" s="68" t="s">
        <v>273</v>
      </c>
      <c r="F14" s="68" t="s">
        <v>273</v>
      </c>
      <c r="G14" s="68" t="s">
        <v>273</v>
      </c>
      <c r="H14" s="68" t="s">
        <v>264</v>
      </c>
      <c r="I14" s="68" t="s">
        <v>273</v>
      </c>
      <c r="J14" s="68" t="s">
        <v>273</v>
      </c>
      <c r="K14" s="95" t="s">
        <v>13</v>
      </c>
      <c r="L14" s="95" t="s">
        <v>8</v>
      </c>
      <c r="M14" s="69" t="str">
        <f t="shared" si="0"/>
        <v>E - Muy Probable / 6 - Catastrófico</v>
      </c>
      <c r="N14" s="69" t="str">
        <f t="shared" si="1"/>
        <v>E6</v>
      </c>
      <c r="O14" s="70" t="str">
        <f>VLOOKUP(N14,'MATRIZ RAM VALORACIÓN'!$AD$10:$AE$45,2,0)</f>
        <v>Muy Alto</v>
      </c>
      <c r="P14" s="71" t="str">
        <f t="shared" si="2"/>
        <v>Muy Alto</v>
      </c>
      <c r="Q14" s="145" t="s">
        <v>2229</v>
      </c>
      <c r="R14" s="145" t="s">
        <v>2230</v>
      </c>
      <c r="S14" s="179" t="s">
        <v>359</v>
      </c>
      <c r="T14" s="160" t="s">
        <v>2368</v>
      </c>
      <c r="U14" s="84" t="s">
        <v>318</v>
      </c>
      <c r="V14" s="84" t="s">
        <v>267</v>
      </c>
      <c r="W14" s="68" t="s">
        <v>273</v>
      </c>
      <c r="X14" s="68" t="s">
        <v>273</v>
      </c>
      <c r="Y14" s="68" t="s">
        <v>273</v>
      </c>
      <c r="Z14" s="68" t="s">
        <v>264</v>
      </c>
      <c r="AA14" s="68" t="s">
        <v>264</v>
      </c>
      <c r="AB14" s="68" t="s">
        <v>264</v>
      </c>
      <c r="AC14" s="68" t="s">
        <v>264</v>
      </c>
      <c r="AD14" s="68" t="s">
        <v>264</v>
      </c>
      <c r="AE14" s="68" t="s">
        <v>264</v>
      </c>
      <c r="AF14" s="68" t="s">
        <v>264</v>
      </c>
      <c r="AG14" s="68" t="s">
        <v>273</v>
      </c>
      <c r="AH14" s="73" t="s">
        <v>22</v>
      </c>
      <c r="AI14" s="74" t="str">
        <f t="shared" si="3"/>
        <v>Moderado</v>
      </c>
      <c r="AJ14" s="75" t="s">
        <v>313</v>
      </c>
      <c r="AK14" s="99" t="s">
        <v>10</v>
      </c>
      <c r="AL14" s="99" t="s">
        <v>17</v>
      </c>
      <c r="AM14" s="98" t="str">
        <f t="shared" si="4"/>
        <v>E6FuerteDirectamente Indirectamente</v>
      </c>
      <c r="AN14" s="75" t="str">
        <f>VLOOKUP(AO14,Hoja3!$G$2:$H$648,2,0)</f>
        <v>C:Posible / 5:Extremo</v>
      </c>
      <c r="AO14" s="69" t="str">
        <f>VLOOKUP(AM14,Hoja3!F:G,2,0)</f>
        <v>C5</v>
      </c>
      <c r="AP14" s="70" t="str">
        <f>VLOOKUP(AO14,'MATRIZ RAM VALORACIÓN'!$AD$10:$AE$45,2,0)</f>
        <v>Intermedio</v>
      </c>
      <c r="AQ14" s="189"/>
      <c r="AR14" s="189"/>
      <c r="AS14" s="110"/>
      <c r="AT14" s="88">
        <f t="shared" si="5"/>
        <v>5</v>
      </c>
      <c r="AU14" s="88">
        <f t="shared" si="6"/>
        <v>70</v>
      </c>
      <c r="AV14" s="89">
        <f t="shared" si="7"/>
        <v>75</v>
      </c>
    </row>
    <row r="15" spans="1:48" s="111" customFormat="1" ht="164.25" customHeight="1" x14ac:dyDescent="0.3">
      <c r="A15" s="98" t="s">
        <v>306</v>
      </c>
      <c r="B15" s="98" t="s">
        <v>308</v>
      </c>
      <c r="C15" s="101" t="s">
        <v>346</v>
      </c>
      <c r="D15" s="72" t="s">
        <v>1874</v>
      </c>
      <c r="E15" s="68" t="s">
        <v>273</v>
      </c>
      <c r="F15" s="68" t="s">
        <v>273</v>
      </c>
      <c r="G15" s="68" t="s">
        <v>273</v>
      </c>
      <c r="H15" s="68" t="s">
        <v>264</v>
      </c>
      <c r="I15" s="68" t="s">
        <v>273</v>
      </c>
      <c r="J15" s="68" t="s">
        <v>273</v>
      </c>
      <c r="K15" s="95" t="s">
        <v>13</v>
      </c>
      <c r="L15" s="95" t="s">
        <v>8</v>
      </c>
      <c r="M15" s="69" t="str">
        <f t="shared" si="0"/>
        <v>E - Muy Probable / 6 - Catastrófico</v>
      </c>
      <c r="N15" s="69" t="str">
        <f t="shared" si="1"/>
        <v>E6</v>
      </c>
      <c r="O15" s="70" t="str">
        <f>VLOOKUP(N15,'MATRIZ RAM VALORACIÓN'!$AD$10:$AE$45,2,0)</f>
        <v>Muy Alto</v>
      </c>
      <c r="P15" s="71" t="str">
        <f t="shared" si="2"/>
        <v>Muy Alto</v>
      </c>
      <c r="Q15" s="145" t="s">
        <v>2231</v>
      </c>
      <c r="R15" s="137" t="s">
        <v>3240</v>
      </c>
      <c r="S15" s="179" t="s">
        <v>43</v>
      </c>
      <c r="T15" s="160" t="s">
        <v>3241</v>
      </c>
      <c r="U15" s="84" t="s">
        <v>311</v>
      </c>
      <c r="V15" s="84" t="s">
        <v>265</v>
      </c>
      <c r="W15" s="68" t="s">
        <v>273</v>
      </c>
      <c r="X15" s="68" t="s">
        <v>273</v>
      </c>
      <c r="Y15" s="68" t="s">
        <v>264</v>
      </c>
      <c r="Z15" s="68" t="s">
        <v>273</v>
      </c>
      <c r="AA15" s="68" t="s">
        <v>264</v>
      </c>
      <c r="AB15" s="68" t="s">
        <v>264</v>
      </c>
      <c r="AC15" s="68" t="s">
        <v>264</v>
      </c>
      <c r="AD15" s="68" t="s">
        <v>264</v>
      </c>
      <c r="AE15" s="68" t="s">
        <v>264</v>
      </c>
      <c r="AF15" s="68" t="s">
        <v>273</v>
      </c>
      <c r="AG15" s="68" t="s">
        <v>273</v>
      </c>
      <c r="AH15" s="73" t="s">
        <v>22</v>
      </c>
      <c r="AI15" s="74" t="str">
        <f t="shared" si="3"/>
        <v>Moderado</v>
      </c>
      <c r="AJ15" s="75" t="s">
        <v>313</v>
      </c>
      <c r="AK15" s="99" t="s">
        <v>10</v>
      </c>
      <c r="AL15" s="99" t="s">
        <v>17</v>
      </c>
      <c r="AM15" s="98" t="str">
        <f t="shared" si="4"/>
        <v>E6FuerteDirectamente Indirectamente</v>
      </c>
      <c r="AN15" s="75" t="str">
        <f>VLOOKUP(AO15,Hoja3!$G$2:$H$648,2,0)</f>
        <v>C:Posible / 5:Extremo</v>
      </c>
      <c r="AO15" s="69" t="str">
        <f>VLOOKUP(AM15,Hoja3!F:G,2,0)</f>
        <v>C5</v>
      </c>
      <c r="AP15" s="70" t="str">
        <f>VLOOKUP(AO15,'MATRIZ RAM VALORACIÓN'!$AD$10:$AE$45,2,0)</f>
        <v>Intermedio</v>
      </c>
      <c r="AQ15" s="189"/>
      <c r="AR15" s="189"/>
      <c r="AS15" s="110"/>
      <c r="AT15" s="88">
        <f t="shared" si="5"/>
        <v>15</v>
      </c>
      <c r="AU15" s="88">
        <f t="shared" si="6"/>
        <v>70</v>
      </c>
      <c r="AV15" s="89">
        <f t="shared" si="7"/>
        <v>85</v>
      </c>
    </row>
    <row r="16" spans="1:48" s="111" customFormat="1" ht="164.25" customHeight="1" x14ac:dyDescent="0.3">
      <c r="A16" s="98" t="s">
        <v>306</v>
      </c>
      <c r="B16" s="98" t="s">
        <v>308</v>
      </c>
      <c r="C16" s="101" t="s">
        <v>346</v>
      </c>
      <c r="D16" s="72" t="s">
        <v>1874</v>
      </c>
      <c r="E16" s="68" t="s">
        <v>273</v>
      </c>
      <c r="F16" s="68" t="s">
        <v>273</v>
      </c>
      <c r="G16" s="68" t="s">
        <v>273</v>
      </c>
      <c r="H16" s="68" t="s">
        <v>264</v>
      </c>
      <c r="I16" s="68" t="s">
        <v>273</v>
      </c>
      <c r="J16" s="68" t="s">
        <v>273</v>
      </c>
      <c r="K16" s="95" t="s">
        <v>13</v>
      </c>
      <c r="L16" s="95" t="s">
        <v>8</v>
      </c>
      <c r="M16" s="69" t="str">
        <f t="shared" si="0"/>
        <v>E - Muy Probable / 6 - Catastrófico</v>
      </c>
      <c r="N16" s="69" t="str">
        <f t="shared" si="1"/>
        <v>E6</v>
      </c>
      <c r="O16" s="70" t="str">
        <f>VLOOKUP(N16,'MATRIZ RAM VALORACIÓN'!$AD$10:$AE$45,2,0)</f>
        <v>Muy Alto</v>
      </c>
      <c r="P16" s="71" t="str">
        <f t="shared" si="2"/>
        <v>Muy Alto</v>
      </c>
      <c r="Q16" s="145" t="s">
        <v>1875</v>
      </c>
      <c r="R16" s="145" t="s">
        <v>2224</v>
      </c>
      <c r="S16" s="168" t="s">
        <v>1641</v>
      </c>
      <c r="T16" s="146" t="s">
        <v>322</v>
      </c>
      <c r="U16" s="84" t="s">
        <v>323</v>
      </c>
      <c r="V16" s="84" t="s">
        <v>267</v>
      </c>
      <c r="W16" s="79" t="s">
        <v>273</v>
      </c>
      <c r="X16" s="79" t="s">
        <v>273</v>
      </c>
      <c r="Y16" s="79" t="s">
        <v>264</v>
      </c>
      <c r="Z16" s="79" t="s">
        <v>273</v>
      </c>
      <c r="AA16" s="79" t="s">
        <v>264</v>
      </c>
      <c r="AB16" s="79" t="s">
        <v>273</v>
      </c>
      <c r="AC16" s="79" t="s">
        <v>264</v>
      </c>
      <c r="AD16" s="79" t="s">
        <v>264</v>
      </c>
      <c r="AE16" s="79" t="s">
        <v>264</v>
      </c>
      <c r="AF16" s="79" t="s">
        <v>273</v>
      </c>
      <c r="AG16" s="68" t="s">
        <v>273</v>
      </c>
      <c r="AH16" s="73" t="s">
        <v>22</v>
      </c>
      <c r="AI16" s="74" t="str">
        <f t="shared" si="3"/>
        <v>Fuerte</v>
      </c>
      <c r="AJ16" s="75" t="s">
        <v>313</v>
      </c>
      <c r="AK16" s="99" t="s">
        <v>10</v>
      </c>
      <c r="AL16" s="99" t="s">
        <v>17</v>
      </c>
      <c r="AM16" s="98" t="str">
        <f t="shared" si="4"/>
        <v>E6FuerteDirectamente Indirectamente</v>
      </c>
      <c r="AN16" s="75" t="str">
        <f>VLOOKUP(AO16,Hoja3!$G$2:$H$648,2,0)</f>
        <v>C:Posible / 5:Extremo</v>
      </c>
      <c r="AO16" s="69" t="str">
        <f>VLOOKUP(AM16,Hoja3!F:G,2,0)</f>
        <v>C5</v>
      </c>
      <c r="AP16" s="70" t="str">
        <f>VLOOKUP(AO16,'MATRIZ RAM VALORACIÓN'!$AD$10:$AE$45,2,0)</f>
        <v>Intermedio</v>
      </c>
      <c r="AQ16" s="189"/>
      <c r="AR16" s="189"/>
      <c r="AS16" s="110"/>
      <c r="AT16" s="88">
        <f t="shared" si="5"/>
        <v>30</v>
      </c>
      <c r="AU16" s="88">
        <f t="shared" si="6"/>
        <v>70</v>
      </c>
      <c r="AV16" s="89">
        <f t="shared" si="7"/>
        <v>100</v>
      </c>
    </row>
    <row r="17" spans="1:48" s="111" customFormat="1" ht="164.25" customHeight="1" x14ac:dyDescent="0.3">
      <c r="A17" s="98" t="s">
        <v>306</v>
      </c>
      <c r="B17" s="98" t="s">
        <v>308</v>
      </c>
      <c r="C17" s="101" t="s">
        <v>346</v>
      </c>
      <c r="D17" s="72" t="s">
        <v>1874</v>
      </c>
      <c r="E17" s="68" t="s">
        <v>273</v>
      </c>
      <c r="F17" s="68" t="s">
        <v>273</v>
      </c>
      <c r="G17" s="68" t="s">
        <v>273</v>
      </c>
      <c r="H17" s="68" t="s">
        <v>264</v>
      </c>
      <c r="I17" s="68" t="s">
        <v>273</v>
      </c>
      <c r="J17" s="68" t="s">
        <v>273</v>
      </c>
      <c r="K17" s="95" t="s">
        <v>13</v>
      </c>
      <c r="L17" s="95" t="s">
        <v>8</v>
      </c>
      <c r="M17" s="69" t="str">
        <f t="shared" si="0"/>
        <v>E - Muy Probable / 6 - Catastrófico</v>
      </c>
      <c r="N17" s="69" t="str">
        <f t="shared" si="1"/>
        <v>E6</v>
      </c>
      <c r="O17" s="70" t="str">
        <f>VLOOKUP(N17,'MATRIZ RAM VALORACIÓN'!$AD$10:$AE$45,2,0)</f>
        <v>Muy Alto</v>
      </c>
      <c r="P17" s="71" t="str">
        <f t="shared" si="2"/>
        <v>Muy Alto</v>
      </c>
      <c r="Q17" s="145" t="s">
        <v>349</v>
      </c>
      <c r="R17" s="145" t="s">
        <v>2232</v>
      </c>
      <c r="S17" s="179" t="s">
        <v>359</v>
      </c>
      <c r="T17" s="160" t="s">
        <v>1467</v>
      </c>
      <c r="U17" s="84" t="s">
        <v>318</v>
      </c>
      <c r="V17" s="84" t="s">
        <v>267</v>
      </c>
      <c r="W17" s="68" t="s">
        <v>273</v>
      </c>
      <c r="X17" s="68" t="s">
        <v>273</v>
      </c>
      <c r="Y17" s="68" t="s">
        <v>264</v>
      </c>
      <c r="Z17" s="68" t="s">
        <v>273</v>
      </c>
      <c r="AA17" s="68" t="s">
        <v>264</v>
      </c>
      <c r="AB17" s="68" t="s">
        <v>264</v>
      </c>
      <c r="AC17" s="68" t="s">
        <v>264</v>
      </c>
      <c r="AD17" s="68" t="s">
        <v>264</v>
      </c>
      <c r="AE17" s="68" t="s">
        <v>264</v>
      </c>
      <c r="AF17" s="68" t="s">
        <v>264</v>
      </c>
      <c r="AG17" s="68" t="s">
        <v>273</v>
      </c>
      <c r="AH17" s="73" t="s">
        <v>22</v>
      </c>
      <c r="AI17" s="74" t="str">
        <f t="shared" si="3"/>
        <v>Moderado</v>
      </c>
      <c r="AJ17" s="75" t="s">
        <v>313</v>
      </c>
      <c r="AK17" s="99" t="s">
        <v>10</v>
      </c>
      <c r="AL17" s="99" t="s">
        <v>17</v>
      </c>
      <c r="AM17" s="98" t="str">
        <f t="shared" si="4"/>
        <v>E6FuerteDirectamente Indirectamente</v>
      </c>
      <c r="AN17" s="75" t="str">
        <f>VLOOKUP(AO17,Hoja3!$G$2:$H$648,2,0)</f>
        <v>C:Posible / 5:Extremo</v>
      </c>
      <c r="AO17" s="69" t="str">
        <f>VLOOKUP(AM17,Hoja3!F:G,2,0)</f>
        <v>C5</v>
      </c>
      <c r="AP17" s="70" t="str">
        <f>VLOOKUP(AO17,'MATRIZ RAM VALORACIÓN'!$AD$10:$AE$45,2,0)</f>
        <v>Intermedio</v>
      </c>
      <c r="AQ17" s="189"/>
      <c r="AR17" s="189"/>
      <c r="AS17" s="110"/>
      <c r="AT17" s="88">
        <f t="shared" si="5"/>
        <v>5</v>
      </c>
      <c r="AU17" s="88">
        <f t="shared" si="6"/>
        <v>70</v>
      </c>
      <c r="AV17" s="89">
        <f t="shared" si="7"/>
        <v>75</v>
      </c>
    </row>
    <row r="18" spans="1:48" s="111" customFormat="1" ht="164.25" customHeight="1" x14ac:dyDescent="0.3">
      <c r="A18" s="98" t="s">
        <v>306</v>
      </c>
      <c r="B18" s="98" t="s">
        <v>308</v>
      </c>
      <c r="C18" s="101" t="s">
        <v>346</v>
      </c>
      <c r="D18" s="72" t="s">
        <v>1874</v>
      </c>
      <c r="E18" s="68" t="s">
        <v>273</v>
      </c>
      <c r="F18" s="68" t="s">
        <v>273</v>
      </c>
      <c r="G18" s="68" t="s">
        <v>273</v>
      </c>
      <c r="H18" s="68" t="s">
        <v>264</v>
      </c>
      <c r="I18" s="68" t="s">
        <v>273</v>
      </c>
      <c r="J18" s="68" t="s">
        <v>273</v>
      </c>
      <c r="K18" s="95" t="s">
        <v>13</v>
      </c>
      <c r="L18" s="95" t="s">
        <v>8</v>
      </c>
      <c r="M18" s="69" t="str">
        <f t="shared" si="0"/>
        <v>E - Muy Probable / 6 - Catastrófico</v>
      </c>
      <c r="N18" s="69" t="str">
        <f t="shared" si="1"/>
        <v>E6</v>
      </c>
      <c r="O18" s="70" t="str">
        <f>VLOOKUP(N18,'MATRIZ RAM VALORACIÓN'!$AD$10:$AE$45,2,0)</f>
        <v>Muy Alto</v>
      </c>
      <c r="P18" s="71" t="str">
        <f t="shared" si="2"/>
        <v>Muy Alto</v>
      </c>
      <c r="Q18" s="145" t="s">
        <v>2233</v>
      </c>
      <c r="R18" s="137" t="s">
        <v>2234</v>
      </c>
      <c r="S18" s="179" t="s">
        <v>359</v>
      </c>
      <c r="T18" s="160" t="s">
        <v>1876</v>
      </c>
      <c r="U18" s="84" t="s">
        <v>311</v>
      </c>
      <c r="V18" s="84" t="s">
        <v>267</v>
      </c>
      <c r="W18" s="68" t="s">
        <v>273</v>
      </c>
      <c r="X18" s="68" t="s">
        <v>273</v>
      </c>
      <c r="Y18" s="68" t="s">
        <v>264</v>
      </c>
      <c r="Z18" s="68" t="s">
        <v>273</v>
      </c>
      <c r="AA18" s="68" t="s">
        <v>264</v>
      </c>
      <c r="AB18" s="68" t="s">
        <v>264</v>
      </c>
      <c r="AC18" s="68" t="s">
        <v>264</v>
      </c>
      <c r="AD18" s="68" t="s">
        <v>264</v>
      </c>
      <c r="AE18" s="68" t="s">
        <v>264</v>
      </c>
      <c r="AF18" s="68" t="s">
        <v>273</v>
      </c>
      <c r="AG18" s="68" t="s">
        <v>273</v>
      </c>
      <c r="AH18" s="73" t="s">
        <v>22</v>
      </c>
      <c r="AI18" s="74" t="str">
        <f t="shared" si="3"/>
        <v>Moderado</v>
      </c>
      <c r="AJ18" s="75" t="s">
        <v>313</v>
      </c>
      <c r="AK18" s="99" t="s">
        <v>10</v>
      </c>
      <c r="AL18" s="99" t="s">
        <v>17</v>
      </c>
      <c r="AM18" s="98" t="str">
        <f t="shared" si="4"/>
        <v>E6FuerteDirectamente Indirectamente</v>
      </c>
      <c r="AN18" s="75" t="str">
        <f>VLOOKUP(AO18,Hoja3!$G$2:$H$648,2,0)</f>
        <v>C:Posible / 5:Extremo</v>
      </c>
      <c r="AO18" s="69" t="str">
        <f>VLOOKUP(AM18,Hoja3!F:G,2,0)</f>
        <v>C5</v>
      </c>
      <c r="AP18" s="70" t="str">
        <f>VLOOKUP(AO18,'MATRIZ RAM VALORACIÓN'!$AD$10:$AE$45,2,0)</f>
        <v>Intermedio</v>
      </c>
      <c r="AQ18" s="189"/>
      <c r="AR18" s="189"/>
      <c r="AS18" s="110"/>
      <c r="AT18" s="88">
        <f t="shared" si="5"/>
        <v>15</v>
      </c>
      <c r="AU18" s="88">
        <f t="shared" si="6"/>
        <v>70</v>
      </c>
      <c r="AV18" s="89">
        <f t="shared" si="7"/>
        <v>85</v>
      </c>
    </row>
    <row r="19" spans="1:48" s="111" customFormat="1" ht="164.25" customHeight="1" x14ac:dyDescent="0.3">
      <c r="A19" s="98" t="s">
        <v>306</v>
      </c>
      <c r="B19" s="98" t="s">
        <v>308</v>
      </c>
      <c r="C19" s="101" t="s">
        <v>346</v>
      </c>
      <c r="D19" s="72" t="s">
        <v>1874</v>
      </c>
      <c r="E19" s="68" t="s">
        <v>273</v>
      </c>
      <c r="F19" s="68" t="s">
        <v>273</v>
      </c>
      <c r="G19" s="68" t="s">
        <v>273</v>
      </c>
      <c r="H19" s="68" t="s">
        <v>264</v>
      </c>
      <c r="I19" s="68" t="s">
        <v>273</v>
      </c>
      <c r="J19" s="68" t="s">
        <v>273</v>
      </c>
      <c r="K19" s="95" t="s">
        <v>13</v>
      </c>
      <c r="L19" s="95" t="s">
        <v>8</v>
      </c>
      <c r="M19" s="69" t="str">
        <f t="shared" si="0"/>
        <v>E - Muy Probable / 6 - Catastrófico</v>
      </c>
      <c r="N19" s="69" t="str">
        <f t="shared" si="1"/>
        <v>E6</v>
      </c>
      <c r="O19" s="70" t="str">
        <f>VLOOKUP(N19,'MATRIZ RAM VALORACIÓN'!$AD$10:$AE$45,2,0)</f>
        <v>Muy Alto</v>
      </c>
      <c r="P19" s="71" t="str">
        <f t="shared" si="2"/>
        <v>Muy Alto</v>
      </c>
      <c r="Q19" s="146" t="s">
        <v>3346</v>
      </c>
      <c r="R19" s="145" t="s">
        <v>3391</v>
      </c>
      <c r="S19" s="180" t="s">
        <v>38</v>
      </c>
      <c r="T19" s="171" t="s">
        <v>3348</v>
      </c>
      <c r="U19" s="73" t="s">
        <v>318</v>
      </c>
      <c r="V19" s="73" t="s">
        <v>265</v>
      </c>
      <c r="W19" s="68" t="s">
        <v>273</v>
      </c>
      <c r="X19" s="68" t="s">
        <v>273</v>
      </c>
      <c r="Y19" s="68" t="s">
        <v>264</v>
      </c>
      <c r="Z19" s="68" t="s">
        <v>273</v>
      </c>
      <c r="AA19" s="68" t="s">
        <v>264</v>
      </c>
      <c r="AB19" s="68" t="s">
        <v>264</v>
      </c>
      <c r="AC19" s="68" t="s">
        <v>264</v>
      </c>
      <c r="AD19" s="68" t="s">
        <v>264</v>
      </c>
      <c r="AE19" s="68" t="s">
        <v>264</v>
      </c>
      <c r="AF19" s="68" t="s">
        <v>264</v>
      </c>
      <c r="AG19" s="68" t="s">
        <v>273</v>
      </c>
      <c r="AH19" s="73" t="s">
        <v>22</v>
      </c>
      <c r="AI19" s="74" t="str">
        <f t="shared" si="3"/>
        <v>Moderado</v>
      </c>
      <c r="AJ19" s="75" t="s">
        <v>313</v>
      </c>
      <c r="AK19" s="99" t="s">
        <v>10</v>
      </c>
      <c r="AL19" s="99" t="s">
        <v>17</v>
      </c>
      <c r="AM19" s="98" t="str">
        <f t="shared" si="4"/>
        <v>E6FuerteDirectamente Indirectamente</v>
      </c>
      <c r="AN19" s="75" t="str">
        <f>VLOOKUP(AO19,Hoja3!$G$2:$H$648,2,0)</f>
        <v>C:Posible / 5:Extremo</v>
      </c>
      <c r="AO19" s="69" t="str">
        <f>VLOOKUP(AM19,Hoja3!F:G,2,0)</f>
        <v>C5</v>
      </c>
      <c r="AP19" s="70" t="str">
        <f>VLOOKUP(AO19,'MATRIZ RAM VALORACIÓN'!$AD$10:$AE$45,2,0)</f>
        <v>Intermedio</v>
      </c>
      <c r="AQ19" s="189"/>
      <c r="AR19" s="189"/>
      <c r="AS19" s="110"/>
      <c r="AT19" s="88">
        <f t="shared" si="5"/>
        <v>5</v>
      </c>
      <c r="AU19" s="88">
        <f t="shared" si="6"/>
        <v>70</v>
      </c>
      <c r="AV19" s="89">
        <f t="shared" si="7"/>
        <v>75</v>
      </c>
    </row>
    <row r="20" spans="1:48" s="111" customFormat="1" ht="164.25" customHeight="1" x14ac:dyDescent="0.3">
      <c r="A20" s="98" t="s">
        <v>306</v>
      </c>
      <c r="B20" s="98" t="s">
        <v>308</v>
      </c>
      <c r="C20" s="101" t="s">
        <v>346</v>
      </c>
      <c r="D20" s="72" t="s">
        <v>1874</v>
      </c>
      <c r="E20" s="68" t="s">
        <v>273</v>
      </c>
      <c r="F20" s="68" t="s">
        <v>273</v>
      </c>
      <c r="G20" s="68" t="s">
        <v>273</v>
      </c>
      <c r="H20" s="68" t="s">
        <v>264</v>
      </c>
      <c r="I20" s="68" t="s">
        <v>273</v>
      </c>
      <c r="J20" s="68" t="s">
        <v>273</v>
      </c>
      <c r="K20" s="95" t="s">
        <v>13</v>
      </c>
      <c r="L20" s="95" t="s">
        <v>8</v>
      </c>
      <c r="M20" s="69" t="str">
        <f t="shared" si="0"/>
        <v>E - Muy Probable / 6 - Catastrófico</v>
      </c>
      <c r="N20" s="69" t="str">
        <f t="shared" si="1"/>
        <v>E6</v>
      </c>
      <c r="O20" s="70" t="str">
        <f>VLOOKUP(N20,'MATRIZ RAM VALORACIÓN'!$AD$10:$AE$45,2,0)</f>
        <v>Muy Alto</v>
      </c>
      <c r="P20" s="71" t="str">
        <f t="shared" si="2"/>
        <v>Muy Alto</v>
      </c>
      <c r="Q20" s="145" t="s">
        <v>350</v>
      </c>
      <c r="R20" s="145" t="s">
        <v>351</v>
      </c>
      <c r="S20" s="179" t="s">
        <v>359</v>
      </c>
      <c r="T20" s="160" t="s">
        <v>1877</v>
      </c>
      <c r="U20" s="84" t="s">
        <v>318</v>
      </c>
      <c r="V20" s="84" t="s">
        <v>267</v>
      </c>
      <c r="W20" s="68" t="s">
        <v>273</v>
      </c>
      <c r="X20" s="68" t="s">
        <v>273</v>
      </c>
      <c r="Y20" s="68" t="s">
        <v>264</v>
      </c>
      <c r="Z20" s="68" t="s">
        <v>273</v>
      </c>
      <c r="AA20" s="68" t="s">
        <v>264</v>
      </c>
      <c r="AB20" s="68" t="s">
        <v>264</v>
      </c>
      <c r="AC20" s="68" t="s">
        <v>264</v>
      </c>
      <c r="AD20" s="68" t="s">
        <v>264</v>
      </c>
      <c r="AE20" s="68" t="s">
        <v>264</v>
      </c>
      <c r="AF20" s="68" t="s">
        <v>264</v>
      </c>
      <c r="AG20" s="68" t="s">
        <v>273</v>
      </c>
      <c r="AH20" s="73" t="s">
        <v>22</v>
      </c>
      <c r="AI20" s="74" t="str">
        <f t="shared" si="3"/>
        <v>Moderado</v>
      </c>
      <c r="AJ20" s="75" t="s">
        <v>313</v>
      </c>
      <c r="AK20" s="99" t="s">
        <v>10</v>
      </c>
      <c r="AL20" s="99" t="s">
        <v>17</v>
      </c>
      <c r="AM20" s="98" t="str">
        <f t="shared" si="4"/>
        <v>E6FuerteDirectamente Indirectamente</v>
      </c>
      <c r="AN20" s="75" t="str">
        <f>VLOOKUP(AO20,Hoja3!$G$2:$H$648,2,0)</f>
        <v>C:Posible / 5:Extremo</v>
      </c>
      <c r="AO20" s="69" t="str">
        <f>VLOOKUP(AM20,Hoja3!F:G,2,0)</f>
        <v>C5</v>
      </c>
      <c r="AP20" s="70" t="str">
        <f>VLOOKUP(AO20,'MATRIZ RAM VALORACIÓN'!$AD$10:$AE$45,2,0)</f>
        <v>Intermedio</v>
      </c>
      <c r="AQ20" s="189"/>
      <c r="AR20" s="189"/>
      <c r="AS20" s="110"/>
      <c r="AT20" s="88">
        <f t="shared" si="5"/>
        <v>5</v>
      </c>
      <c r="AU20" s="88">
        <f t="shared" si="6"/>
        <v>70</v>
      </c>
      <c r="AV20" s="89">
        <f t="shared" si="7"/>
        <v>75</v>
      </c>
    </row>
    <row r="21" spans="1:48" s="111" customFormat="1" ht="164.25" customHeight="1" x14ac:dyDescent="0.3">
      <c r="A21" s="98" t="s">
        <v>306</v>
      </c>
      <c r="B21" s="98" t="s">
        <v>308</v>
      </c>
      <c r="C21" s="101" t="s">
        <v>354</v>
      </c>
      <c r="D21" s="101" t="s">
        <v>2189</v>
      </c>
      <c r="E21" s="68" t="s">
        <v>273</v>
      </c>
      <c r="F21" s="68" t="s">
        <v>273</v>
      </c>
      <c r="G21" s="68" t="s">
        <v>273</v>
      </c>
      <c r="H21" s="68" t="s">
        <v>273</v>
      </c>
      <c r="I21" s="68" t="s">
        <v>273</v>
      </c>
      <c r="J21" s="68" t="s">
        <v>273</v>
      </c>
      <c r="K21" s="95" t="s">
        <v>29</v>
      </c>
      <c r="L21" s="95" t="s">
        <v>14</v>
      </c>
      <c r="M21" s="69" t="str">
        <f t="shared" si="0"/>
        <v>B - Raro / 5 - Extremo</v>
      </c>
      <c r="N21" s="69" t="str">
        <f t="shared" si="1"/>
        <v>B5</v>
      </c>
      <c r="O21" s="70" t="str">
        <f>VLOOKUP(N21,'MATRIZ RAM VALORACIÓN'!$AD$10:$AE$45,2,0)</f>
        <v>Intermedio</v>
      </c>
      <c r="P21" s="71" t="str">
        <f t="shared" si="2"/>
        <v>Medio</v>
      </c>
      <c r="Q21" s="145" t="s">
        <v>2227</v>
      </c>
      <c r="R21" s="145" t="s">
        <v>2228</v>
      </c>
      <c r="S21" s="179" t="s">
        <v>359</v>
      </c>
      <c r="T21" s="146" t="s">
        <v>2367</v>
      </c>
      <c r="U21" s="84" t="s">
        <v>318</v>
      </c>
      <c r="V21" s="84" t="s">
        <v>267</v>
      </c>
      <c r="W21" s="68" t="s">
        <v>273</v>
      </c>
      <c r="X21" s="68" t="s">
        <v>273</v>
      </c>
      <c r="Y21" s="68" t="s">
        <v>273</v>
      </c>
      <c r="Z21" s="68" t="s">
        <v>273</v>
      </c>
      <c r="AA21" s="68" t="s">
        <v>264</v>
      </c>
      <c r="AB21" s="68" t="s">
        <v>264</v>
      </c>
      <c r="AC21" s="68" t="s">
        <v>264</v>
      </c>
      <c r="AD21" s="68" t="s">
        <v>264</v>
      </c>
      <c r="AE21" s="68" t="s">
        <v>264</v>
      </c>
      <c r="AF21" s="68" t="s">
        <v>264</v>
      </c>
      <c r="AG21" s="68" t="s">
        <v>273</v>
      </c>
      <c r="AH21" s="73" t="s">
        <v>22</v>
      </c>
      <c r="AI21" s="74" t="str">
        <f t="shared" si="3"/>
        <v>Moderado</v>
      </c>
      <c r="AJ21" s="75" t="s">
        <v>313</v>
      </c>
      <c r="AK21" s="99" t="s">
        <v>10</v>
      </c>
      <c r="AL21" s="99" t="s">
        <v>17</v>
      </c>
      <c r="AM21" s="98" t="str">
        <f t="shared" si="4"/>
        <v>B5FuerteDirectamente Indirectamente</v>
      </c>
      <c r="AN21" s="75" t="str">
        <f>VLOOKUP(AO21,Hoja3!$G$2:$H$648,2,0)</f>
        <v>A:Improbable / 4:Mayor</v>
      </c>
      <c r="AO21" s="69" t="str">
        <f>VLOOKUP(AM21,Hoja3!F:G,2,0)</f>
        <v>A4</v>
      </c>
      <c r="AP21" s="70" t="str">
        <f>VLOOKUP(AO21,'MATRIZ RAM VALORACIÓN'!$AD$10:$AE$45,2,0)</f>
        <v>Bajo</v>
      </c>
      <c r="AQ21" s="189"/>
      <c r="AR21" s="189"/>
      <c r="AS21" s="110"/>
      <c r="AT21" s="88">
        <f t="shared" si="5"/>
        <v>5</v>
      </c>
      <c r="AU21" s="88">
        <f t="shared" si="6"/>
        <v>70</v>
      </c>
      <c r="AV21" s="89">
        <f t="shared" si="7"/>
        <v>75</v>
      </c>
    </row>
    <row r="22" spans="1:48" s="111" customFormat="1" ht="164.25" customHeight="1" x14ac:dyDescent="0.3">
      <c r="A22" s="98" t="s">
        <v>306</v>
      </c>
      <c r="B22" s="98" t="s">
        <v>308</v>
      </c>
      <c r="C22" s="101" t="s">
        <v>354</v>
      </c>
      <c r="D22" s="101" t="s">
        <v>2189</v>
      </c>
      <c r="E22" s="68" t="s">
        <v>273</v>
      </c>
      <c r="F22" s="68" t="s">
        <v>273</v>
      </c>
      <c r="G22" s="68" t="s">
        <v>273</v>
      </c>
      <c r="H22" s="68" t="s">
        <v>273</v>
      </c>
      <c r="I22" s="68" t="s">
        <v>273</v>
      </c>
      <c r="J22" s="68" t="s">
        <v>273</v>
      </c>
      <c r="K22" s="95" t="s">
        <v>29</v>
      </c>
      <c r="L22" s="95" t="s">
        <v>14</v>
      </c>
      <c r="M22" s="69" t="str">
        <f t="shared" si="0"/>
        <v>B - Raro / 5 - Extremo</v>
      </c>
      <c r="N22" s="69" t="str">
        <f t="shared" si="1"/>
        <v>B5</v>
      </c>
      <c r="O22" s="70" t="str">
        <f>VLOOKUP(N22,'MATRIZ RAM VALORACIÓN'!$AD$10:$AE$45,2,0)</f>
        <v>Intermedio</v>
      </c>
      <c r="P22" s="71" t="str">
        <f t="shared" si="2"/>
        <v>Medio</v>
      </c>
      <c r="Q22" s="145" t="s">
        <v>349</v>
      </c>
      <c r="R22" s="145" t="s">
        <v>2232</v>
      </c>
      <c r="S22" s="179" t="s">
        <v>359</v>
      </c>
      <c r="T22" s="160" t="s">
        <v>1467</v>
      </c>
      <c r="U22" s="84" t="s">
        <v>318</v>
      </c>
      <c r="V22" s="84" t="s">
        <v>267</v>
      </c>
      <c r="W22" s="68" t="s">
        <v>273</v>
      </c>
      <c r="X22" s="68" t="s">
        <v>273</v>
      </c>
      <c r="Y22" s="68" t="s">
        <v>264</v>
      </c>
      <c r="Z22" s="68" t="s">
        <v>273</v>
      </c>
      <c r="AA22" s="68" t="s">
        <v>264</v>
      </c>
      <c r="AB22" s="68" t="s">
        <v>264</v>
      </c>
      <c r="AC22" s="68" t="s">
        <v>264</v>
      </c>
      <c r="AD22" s="68" t="s">
        <v>264</v>
      </c>
      <c r="AE22" s="68" t="s">
        <v>264</v>
      </c>
      <c r="AF22" s="68" t="s">
        <v>264</v>
      </c>
      <c r="AG22" s="68" t="s">
        <v>273</v>
      </c>
      <c r="AH22" s="73" t="s">
        <v>22</v>
      </c>
      <c r="AI22" s="74" t="str">
        <f t="shared" si="3"/>
        <v>Moderado</v>
      </c>
      <c r="AJ22" s="75" t="s">
        <v>313</v>
      </c>
      <c r="AK22" s="99" t="s">
        <v>10</v>
      </c>
      <c r="AL22" s="99" t="s">
        <v>17</v>
      </c>
      <c r="AM22" s="98" t="str">
        <f t="shared" si="4"/>
        <v>B5FuerteDirectamente Indirectamente</v>
      </c>
      <c r="AN22" s="75" t="str">
        <f>VLOOKUP(AO22,Hoja3!$G$2:$H$648,2,0)</f>
        <v>A:Improbable / 4:Mayor</v>
      </c>
      <c r="AO22" s="69" t="str">
        <f>VLOOKUP(AM22,Hoja3!F:G,2,0)</f>
        <v>A4</v>
      </c>
      <c r="AP22" s="70" t="str">
        <f>VLOOKUP(AO22,'MATRIZ RAM VALORACIÓN'!$AD$10:$AE$45,2,0)</f>
        <v>Bajo</v>
      </c>
      <c r="AQ22" s="189"/>
      <c r="AR22" s="189"/>
      <c r="AS22" s="110"/>
      <c r="AT22" s="88">
        <f t="shared" si="5"/>
        <v>5</v>
      </c>
      <c r="AU22" s="88">
        <f t="shared" si="6"/>
        <v>70</v>
      </c>
      <c r="AV22" s="89">
        <f t="shared" si="7"/>
        <v>75</v>
      </c>
    </row>
    <row r="23" spans="1:48" s="111" customFormat="1" ht="164.25" customHeight="1" x14ac:dyDescent="0.3">
      <c r="A23" s="98" t="s">
        <v>306</v>
      </c>
      <c r="B23" s="98" t="s">
        <v>308</v>
      </c>
      <c r="C23" s="101" t="s">
        <v>354</v>
      </c>
      <c r="D23" s="101" t="s">
        <v>2189</v>
      </c>
      <c r="E23" s="68" t="s">
        <v>273</v>
      </c>
      <c r="F23" s="68" t="s">
        <v>273</v>
      </c>
      <c r="G23" s="68" t="s">
        <v>273</v>
      </c>
      <c r="H23" s="68" t="s">
        <v>273</v>
      </c>
      <c r="I23" s="68" t="s">
        <v>273</v>
      </c>
      <c r="J23" s="68" t="s">
        <v>273</v>
      </c>
      <c r="K23" s="95" t="s">
        <v>29</v>
      </c>
      <c r="L23" s="95" t="s">
        <v>14</v>
      </c>
      <c r="M23" s="69" t="str">
        <f t="shared" si="0"/>
        <v>B - Raro / 5 - Extremo</v>
      </c>
      <c r="N23" s="69" t="str">
        <f t="shared" si="1"/>
        <v>B5</v>
      </c>
      <c r="O23" s="70" t="str">
        <f>VLOOKUP(N23,'MATRIZ RAM VALORACIÓN'!$AD$10:$AE$45,2,0)</f>
        <v>Intermedio</v>
      </c>
      <c r="P23" s="71" t="str">
        <f t="shared" si="2"/>
        <v>Medio</v>
      </c>
      <c r="Q23" s="145" t="s">
        <v>350</v>
      </c>
      <c r="R23" s="145" t="s">
        <v>351</v>
      </c>
      <c r="S23" s="179" t="s">
        <v>359</v>
      </c>
      <c r="T23" s="146" t="s">
        <v>2369</v>
      </c>
      <c r="U23" s="84" t="s">
        <v>318</v>
      </c>
      <c r="V23" s="84" t="s">
        <v>267</v>
      </c>
      <c r="W23" s="68" t="s">
        <v>273</v>
      </c>
      <c r="X23" s="68" t="s">
        <v>273</v>
      </c>
      <c r="Y23" s="68" t="s">
        <v>264</v>
      </c>
      <c r="Z23" s="68" t="s">
        <v>273</v>
      </c>
      <c r="AA23" s="68" t="s">
        <v>264</v>
      </c>
      <c r="AB23" s="68" t="s">
        <v>264</v>
      </c>
      <c r="AC23" s="68" t="s">
        <v>264</v>
      </c>
      <c r="AD23" s="68" t="s">
        <v>264</v>
      </c>
      <c r="AE23" s="68" t="s">
        <v>264</v>
      </c>
      <c r="AF23" s="68" t="s">
        <v>264</v>
      </c>
      <c r="AG23" s="68" t="s">
        <v>273</v>
      </c>
      <c r="AH23" s="73" t="s">
        <v>22</v>
      </c>
      <c r="AI23" s="74" t="str">
        <f t="shared" si="3"/>
        <v>Moderado</v>
      </c>
      <c r="AJ23" s="75" t="s">
        <v>313</v>
      </c>
      <c r="AK23" s="99" t="s">
        <v>10</v>
      </c>
      <c r="AL23" s="99" t="s">
        <v>17</v>
      </c>
      <c r="AM23" s="98" t="str">
        <f t="shared" si="4"/>
        <v>B5FuerteDirectamente Indirectamente</v>
      </c>
      <c r="AN23" s="75" t="str">
        <f>VLOOKUP(AO23,Hoja3!$G$2:$H$648,2,0)</f>
        <v>A:Improbable / 4:Mayor</v>
      </c>
      <c r="AO23" s="69" t="str">
        <f>VLOOKUP(AM23,Hoja3!F:G,2,0)</f>
        <v>A4</v>
      </c>
      <c r="AP23" s="70" t="str">
        <f>VLOOKUP(AO23,'MATRIZ RAM VALORACIÓN'!$AD$10:$AE$45,2,0)</f>
        <v>Bajo</v>
      </c>
      <c r="AQ23" s="189"/>
      <c r="AR23" s="189"/>
      <c r="AS23" s="110"/>
      <c r="AT23" s="88">
        <f t="shared" si="5"/>
        <v>5</v>
      </c>
      <c r="AU23" s="88">
        <f t="shared" si="6"/>
        <v>70</v>
      </c>
      <c r="AV23" s="89">
        <f t="shared" si="7"/>
        <v>75</v>
      </c>
    </row>
    <row r="24" spans="1:48" s="111" customFormat="1" ht="164.25" customHeight="1" x14ac:dyDescent="0.3">
      <c r="A24" s="98" t="s">
        <v>306</v>
      </c>
      <c r="B24" s="98" t="s">
        <v>308</v>
      </c>
      <c r="C24" s="101" t="s">
        <v>354</v>
      </c>
      <c r="D24" s="101" t="s">
        <v>2189</v>
      </c>
      <c r="E24" s="68" t="s">
        <v>273</v>
      </c>
      <c r="F24" s="68" t="s">
        <v>273</v>
      </c>
      <c r="G24" s="68" t="s">
        <v>273</v>
      </c>
      <c r="H24" s="68" t="s">
        <v>273</v>
      </c>
      <c r="I24" s="68" t="s">
        <v>273</v>
      </c>
      <c r="J24" s="68" t="s">
        <v>273</v>
      </c>
      <c r="K24" s="95" t="s">
        <v>29</v>
      </c>
      <c r="L24" s="95" t="s">
        <v>14</v>
      </c>
      <c r="M24" s="69" t="str">
        <f t="shared" si="0"/>
        <v>B - Raro / 5 - Extremo</v>
      </c>
      <c r="N24" s="69" t="str">
        <f t="shared" si="1"/>
        <v>B5</v>
      </c>
      <c r="O24" s="70" t="str">
        <f>VLOOKUP(N24,'MATRIZ RAM VALORACIÓN'!$AD$10:$AE$45,2,0)</f>
        <v>Intermedio</v>
      </c>
      <c r="P24" s="71" t="str">
        <f t="shared" si="2"/>
        <v>Medio</v>
      </c>
      <c r="Q24" s="145" t="s">
        <v>2235</v>
      </c>
      <c r="R24" s="145" t="s">
        <v>355</v>
      </c>
      <c r="S24" s="179" t="s">
        <v>359</v>
      </c>
      <c r="T24" s="160" t="s">
        <v>356</v>
      </c>
      <c r="U24" s="84" t="s">
        <v>311</v>
      </c>
      <c r="V24" s="84" t="s">
        <v>267</v>
      </c>
      <c r="W24" s="68" t="s">
        <v>264</v>
      </c>
      <c r="X24" s="68" t="s">
        <v>264</v>
      </c>
      <c r="Y24" s="68" t="s">
        <v>264</v>
      </c>
      <c r="Z24" s="68" t="s">
        <v>264</v>
      </c>
      <c r="AA24" s="68" t="s">
        <v>264</v>
      </c>
      <c r="AB24" s="68" t="s">
        <v>264</v>
      </c>
      <c r="AC24" s="68" t="s">
        <v>264</v>
      </c>
      <c r="AD24" s="68" t="s">
        <v>264</v>
      </c>
      <c r="AE24" s="68" t="s">
        <v>264</v>
      </c>
      <c r="AF24" s="68" t="s">
        <v>273</v>
      </c>
      <c r="AG24" s="68" t="s">
        <v>273</v>
      </c>
      <c r="AH24" s="73" t="s">
        <v>22</v>
      </c>
      <c r="AI24" s="74" t="str">
        <f t="shared" si="3"/>
        <v>Moderado</v>
      </c>
      <c r="AJ24" s="75" t="s">
        <v>313</v>
      </c>
      <c r="AK24" s="99" t="s">
        <v>10</v>
      </c>
      <c r="AL24" s="99" t="s">
        <v>17</v>
      </c>
      <c r="AM24" s="98" t="str">
        <f t="shared" si="4"/>
        <v>B5FuerteDirectamente Indirectamente</v>
      </c>
      <c r="AN24" s="75" t="str">
        <f>VLOOKUP(AO24,Hoja3!$G$2:$H$648,2,0)</f>
        <v>A:Improbable / 4:Mayor</v>
      </c>
      <c r="AO24" s="69" t="str">
        <f>VLOOKUP(AM24,Hoja3!F:G,2,0)</f>
        <v>A4</v>
      </c>
      <c r="AP24" s="70" t="str">
        <f>VLOOKUP(AO24,'MATRIZ RAM VALORACIÓN'!$AD$10:$AE$45,2,0)</f>
        <v>Bajo</v>
      </c>
      <c r="AQ24" s="189"/>
      <c r="AR24" s="189"/>
      <c r="AS24" s="110"/>
      <c r="AT24" s="88">
        <f t="shared" si="5"/>
        <v>15</v>
      </c>
      <c r="AU24" s="88">
        <f t="shared" si="6"/>
        <v>70</v>
      </c>
      <c r="AV24" s="89">
        <f t="shared" si="7"/>
        <v>85</v>
      </c>
    </row>
    <row r="25" spans="1:48" s="111" customFormat="1" ht="164.25" customHeight="1" x14ac:dyDescent="0.3">
      <c r="A25" s="98" t="s">
        <v>306</v>
      </c>
      <c r="B25" s="98" t="s">
        <v>308</v>
      </c>
      <c r="C25" s="101" t="s">
        <v>2595</v>
      </c>
      <c r="D25" s="101" t="s">
        <v>2186</v>
      </c>
      <c r="E25" s="68" t="s">
        <v>273</v>
      </c>
      <c r="F25" s="68" t="s">
        <v>273</v>
      </c>
      <c r="G25" s="68" t="s">
        <v>264</v>
      </c>
      <c r="H25" s="68" t="s">
        <v>264</v>
      </c>
      <c r="I25" s="68" t="s">
        <v>273</v>
      </c>
      <c r="J25" s="68" t="s">
        <v>273</v>
      </c>
      <c r="K25" s="95" t="s">
        <v>13</v>
      </c>
      <c r="L25" s="95" t="s">
        <v>36</v>
      </c>
      <c r="M25" s="69" t="str">
        <f t="shared" si="0"/>
        <v>E - Muy Probable / 1 - Leve</v>
      </c>
      <c r="N25" s="69" t="str">
        <f t="shared" si="1"/>
        <v>E1</v>
      </c>
      <c r="O25" s="70" t="str">
        <f>VLOOKUP(N25,'MATRIZ RAM VALORACIÓN'!$AD$10:$AE$45,2,0)</f>
        <v>Medio</v>
      </c>
      <c r="P25" s="71" t="str">
        <f t="shared" si="2"/>
        <v>Bajo</v>
      </c>
      <c r="Q25" s="145" t="s">
        <v>1875</v>
      </c>
      <c r="R25" s="145" t="s">
        <v>2224</v>
      </c>
      <c r="S25" s="168" t="s">
        <v>1641</v>
      </c>
      <c r="T25" s="146" t="s">
        <v>322</v>
      </c>
      <c r="U25" s="73" t="s">
        <v>323</v>
      </c>
      <c r="V25" s="73" t="s">
        <v>267</v>
      </c>
      <c r="W25" s="79" t="s">
        <v>273</v>
      </c>
      <c r="X25" s="79" t="s">
        <v>273</v>
      </c>
      <c r="Y25" s="79" t="s">
        <v>264</v>
      </c>
      <c r="Z25" s="79" t="s">
        <v>273</v>
      </c>
      <c r="AA25" s="79" t="s">
        <v>264</v>
      </c>
      <c r="AB25" s="79" t="s">
        <v>273</v>
      </c>
      <c r="AC25" s="79" t="s">
        <v>264</v>
      </c>
      <c r="AD25" s="79" t="s">
        <v>264</v>
      </c>
      <c r="AE25" s="79" t="s">
        <v>264</v>
      </c>
      <c r="AF25" s="79" t="s">
        <v>273</v>
      </c>
      <c r="AG25" s="68" t="s">
        <v>273</v>
      </c>
      <c r="AH25" s="73" t="s">
        <v>22</v>
      </c>
      <c r="AI25" s="74" t="str">
        <f t="shared" si="3"/>
        <v>Fuerte</v>
      </c>
      <c r="AJ25" s="75" t="s">
        <v>313</v>
      </c>
      <c r="AK25" s="99" t="s">
        <v>10</v>
      </c>
      <c r="AL25" s="99" t="s">
        <v>17</v>
      </c>
      <c r="AM25" s="98" t="str">
        <f t="shared" si="4"/>
        <v>E1FuerteDirectamente Indirectamente</v>
      </c>
      <c r="AN25" s="75" t="str">
        <f>VLOOKUP(AO25,Hoja3!$G$2:$H$648,2,0)</f>
        <v>C:Posible / 2:Menor</v>
      </c>
      <c r="AO25" s="69" t="str">
        <f>VLOOKUP(AM25,Hoja3!F:G,2,0)</f>
        <v>C2</v>
      </c>
      <c r="AP25" s="70" t="str">
        <f>VLOOKUP(AO25,'MATRIZ RAM VALORACIÓN'!$AD$10:$AE$45,2,0)</f>
        <v>Medio</v>
      </c>
      <c r="AQ25" s="189"/>
      <c r="AR25" s="189"/>
      <c r="AS25" s="110"/>
      <c r="AT25" s="88">
        <f t="shared" si="5"/>
        <v>30</v>
      </c>
      <c r="AU25" s="88">
        <f t="shared" si="6"/>
        <v>70</v>
      </c>
      <c r="AV25" s="89">
        <f t="shared" si="7"/>
        <v>100</v>
      </c>
    </row>
    <row r="26" spans="1:48" s="111" customFormat="1" ht="164.25" customHeight="1" x14ac:dyDescent="0.3">
      <c r="A26" s="98" t="s">
        <v>306</v>
      </c>
      <c r="B26" s="98" t="s">
        <v>308</v>
      </c>
      <c r="C26" s="101" t="s">
        <v>2595</v>
      </c>
      <c r="D26" s="101" t="s">
        <v>2186</v>
      </c>
      <c r="E26" s="68" t="s">
        <v>273</v>
      </c>
      <c r="F26" s="68" t="s">
        <v>273</v>
      </c>
      <c r="G26" s="68" t="s">
        <v>264</v>
      </c>
      <c r="H26" s="68" t="s">
        <v>264</v>
      </c>
      <c r="I26" s="68" t="s">
        <v>273</v>
      </c>
      <c r="J26" s="68" t="s">
        <v>273</v>
      </c>
      <c r="K26" s="95" t="s">
        <v>13</v>
      </c>
      <c r="L26" s="95" t="s">
        <v>36</v>
      </c>
      <c r="M26" s="69" t="str">
        <f t="shared" si="0"/>
        <v>E - Muy Probable / 1 - Leve</v>
      </c>
      <c r="N26" s="69" t="str">
        <f t="shared" si="1"/>
        <v>E1</v>
      </c>
      <c r="O26" s="70" t="str">
        <f>VLOOKUP(N26,'MATRIZ RAM VALORACIÓN'!$AD$10:$AE$45,2,0)</f>
        <v>Medio</v>
      </c>
      <c r="P26" s="71" t="str">
        <f t="shared" si="2"/>
        <v>Bajo</v>
      </c>
      <c r="Q26" s="137" t="s">
        <v>1593</v>
      </c>
      <c r="R26" s="137" t="s">
        <v>1592</v>
      </c>
      <c r="S26" s="179" t="s">
        <v>38</v>
      </c>
      <c r="T26" s="169" t="s">
        <v>1594</v>
      </c>
      <c r="U26" s="84" t="s">
        <v>311</v>
      </c>
      <c r="V26" s="84" t="s">
        <v>265</v>
      </c>
      <c r="W26" s="68" t="s">
        <v>264</v>
      </c>
      <c r="X26" s="68" t="s">
        <v>264</v>
      </c>
      <c r="Y26" s="68" t="s">
        <v>264</v>
      </c>
      <c r="Z26" s="68" t="s">
        <v>273</v>
      </c>
      <c r="AA26" s="68" t="s">
        <v>264</v>
      </c>
      <c r="AB26" s="68" t="s">
        <v>264</v>
      </c>
      <c r="AC26" s="68" t="s">
        <v>264</v>
      </c>
      <c r="AD26" s="68" t="s">
        <v>264</v>
      </c>
      <c r="AE26" s="68" t="s">
        <v>264</v>
      </c>
      <c r="AF26" s="68" t="s">
        <v>264</v>
      </c>
      <c r="AG26" s="68" t="s">
        <v>273</v>
      </c>
      <c r="AH26" s="73" t="s">
        <v>22</v>
      </c>
      <c r="AI26" s="74" t="str">
        <f t="shared" si="3"/>
        <v>Moderado</v>
      </c>
      <c r="AJ26" s="75" t="s">
        <v>313</v>
      </c>
      <c r="AK26" s="99" t="s">
        <v>10</v>
      </c>
      <c r="AL26" s="99" t="s">
        <v>17</v>
      </c>
      <c r="AM26" s="98" t="str">
        <f t="shared" si="4"/>
        <v>E1FuerteDirectamente Indirectamente</v>
      </c>
      <c r="AN26" s="75" t="str">
        <f>VLOOKUP(AO26,Hoja3!$G$2:$H$648,2,0)</f>
        <v>C:Posible / 2:Menor</v>
      </c>
      <c r="AO26" s="69" t="str">
        <f>VLOOKUP(AM26,Hoja3!F:G,2,0)</f>
        <v>C2</v>
      </c>
      <c r="AP26" s="70" t="str">
        <f>VLOOKUP(AO26,'MATRIZ RAM VALORACIÓN'!$AD$10:$AE$45,2,0)</f>
        <v>Medio</v>
      </c>
      <c r="AQ26" s="189"/>
      <c r="AR26" s="189"/>
      <c r="AS26" s="110"/>
      <c r="AT26" s="88">
        <f t="shared" si="5"/>
        <v>15</v>
      </c>
      <c r="AU26" s="88">
        <f t="shared" si="6"/>
        <v>70</v>
      </c>
      <c r="AV26" s="89">
        <f t="shared" si="7"/>
        <v>85</v>
      </c>
    </row>
    <row r="27" spans="1:48" s="111" customFormat="1" ht="164.25" customHeight="1" x14ac:dyDescent="0.3">
      <c r="A27" s="98" t="s">
        <v>306</v>
      </c>
      <c r="B27" s="98" t="s">
        <v>308</v>
      </c>
      <c r="C27" s="101" t="s">
        <v>2595</v>
      </c>
      <c r="D27" s="101" t="s">
        <v>2186</v>
      </c>
      <c r="E27" s="68" t="s">
        <v>273</v>
      </c>
      <c r="F27" s="68" t="s">
        <v>273</v>
      </c>
      <c r="G27" s="68" t="s">
        <v>264</v>
      </c>
      <c r="H27" s="68" t="s">
        <v>264</v>
      </c>
      <c r="I27" s="68" t="s">
        <v>273</v>
      </c>
      <c r="J27" s="68" t="s">
        <v>273</v>
      </c>
      <c r="K27" s="95" t="s">
        <v>13</v>
      </c>
      <c r="L27" s="95" t="s">
        <v>36</v>
      </c>
      <c r="M27" s="69" t="str">
        <f t="shared" si="0"/>
        <v>E - Muy Probable / 1 - Leve</v>
      </c>
      <c r="N27" s="69" t="str">
        <f t="shared" si="1"/>
        <v>E1</v>
      </c>
      <c r="O27" s="70" t="str">
        <f>VLOOKUP(N27,'MATRIZ RAM VALORACIÓN'!$AD$10:$AE$45,2,0)</f>
        <v>Medio</v>
      </c>
      <c r="P27" s="71" t="str">
        <f t="shared" si="2"/>
        <v>Bajo</v>
      </c>
      <c r="Q27" s="137" t="s">
        <v>315</v>
      </c>
      <c r="R27" s="137" t="s">
        <v>2222</v>
      </c>
      <c r="S27" s="179" t="s">
        <v>359</v>
      </c>
      <c r="T27" s="135" t="s">
        <v>1938</v>
      </c>
      <c r="U27" s="84" t="s">
        <v>311</v>
      </c>
      <c r="V27" s="84" t="s">
        <v>267</v>
      </c>
      <c r="W27" s="68" t="s">
        <v>264</v>
      </c>
      <c r="X27" s="68" t="s">
        <v>264</v>
      </c>
      <c r="Y27" s="68" t="s">
        <v>264</v>
      </c>
      <c r="Z27" s="68" t="s">
        <v>273</v>
      </c>
      <c r="AA27" s="68" t="s">
        <v>264</v>
      </c>
      <c r="AB27" s="68" t="s">
        <v>273</v>
      </c>
      <c r="AC27" s="68" t="s">
        <v>264</v>
      </c>
      <c r="AD27" s="68" t="s">
        <v>264</v>
      </c>
      <c r="AE27" s="68" t="s">
        <v>264</v>
      </c>
      <c r="AF27" s="68" t="s">
        <v>273</v>
      </c>
      <c r="AG27" s="68" t="s">
        <v>273</v>
      </c>
      <c r="AH27" s="73" t="s">
        <v>22</v>
      </c>
      <c r="AI27" s="74" t="str">
        <f t="shared" si="3"/>
        <v>Moderado</v>
      </c>
      <c r="AJ27" s="75" t="s">
        <v>313</v>
      </c>
      <c r="AK27" s="99" t="s">
        <v>10</v>
      </c>
      <c r="AL27" s="99" t="s">
        <v>17</v>
      </c>
      <c r="AM27" s="98" t="str">
        <f t="shared" si="4"/>
        <v>E1FuerteDirectamente Indirectamente</v>
      </c>
      <c r="AN27" s="75" t="str">
        <f>VLOOKUP(AO27,Hoja3!$G$2:$H$648,2,0)</f>
        <v>C:Posible / 2:Menor</v>
      </c>
      <c r="AO27" s="69" t="str">
        <f>VLOOKUP(AM27,Hoja3!F:G,2,0)</f>
        <v>C2</v>
      </c>
      <c r="AP27" s="70" t="str">
        <f>VLOOKUP(AO27,'MATRIZ RAM VALORACIÓN'!$AD$10:$AE$45,2,0)</f>
        <v>Medio</v>
      </c>
      <c r="AQ27" s="189"/>
      <c r="AR27" s="189"/>
      <c r="AS27" s="110"/>
      <c r="AT27" s="88">
        <f t="shared" si="5"/>
        <v>15</v>
      </c>
      <c r="AU27" s="88">
        <f t="shared" si="6"/>
        <v>70</v>
      </c>
      <c r="AV27" s="89">
        <f t="shared" si="7"/>
        <v>85</v>
      </c>
    </row>
    <row r="28" spans="1:48" s="111" customFormat="1" ht="164.25" customHeight="1" x14ac:dyDescent="0.3">
      <c r="A28" s="98" t="s">
        <v>306</v>
      </c>
      <c r="B28" s="98" t="s">
        <v>308</v>
      </c>
      <c r="C28" s="101" t="s">
        <v>2595</v>
      </c>
      <c r="D28" s="101" t="s">
        <v>2186</v>
      </c>
      <c r="E28" s="68" t="s">
        <v>273</v>
      </c>
      <c r="F28" s="68" t="s">
        <v>273</v>
      </c>
      <c r="G28" s="68" t="s">
        <v>264</v>
      </c>
      <c r="H28" s="68" t="s">
        <v>264</v>
      </c>
      <c r="I28" s="68" t="s">
        <v>273</v>
      </c>
      <c r="J28" s="68" t="s">
        <v>273</v>
      </c>
      <c r="K28" s="95" t="s">
        <v>13</v>
      </c>
      <c r="L28" s="95" t="s">
        <v>36</v>
      </c>
      <c r="M28" s="69" t="str">
        <f t="shared" si="0"/>
        <v>E - Muy Probable / 1 - Leve</v>
      </c>
      <c r="N28" s="69" t="str">
        <f t="shared" si="1"/>
        <v>E1</v>
      </c>
      <c r="O28" s="70" t="str">
        <f>VLOOKUP(N28,'MATRIZ RAM VALORACIÓN'!$AD$10:$AE$45,2,0)</f>
        <v>Medio</v>
      </c>
      <c r="P28" s="71" t="str">
        <f t="shared" si="2"/>
        <v>Bajo</v>
      </c>
      <c r="Q28" s="137" t="s">
        <v>317</v>
      </c>
      <c r="R28" s="137" t="s">
        <v>1939</v>
      </c>
      <c r="S28" s="179" t="s">
        <v>359</v>
      </c>
      <c r="T28" s="135" t="s">
        <v>1459</v>
      </c>
      <c r="U28" s="84" t="s">
        <v>318</v>
      </c>
      <c r="V28" s="84" t="s">
        <v>267</v>
      </c>
      <c r="W28" s="68" t="s">
        <v>264</v>
      </c>
      <c r="X28" s="68" t="s">
        <v>264</v>
      </c>
      <c r="Y28" s="68" t="s">
        <v>264</v>
      </c>
      <c r="Z28" s="68" t="s">
        <v>273</v>
      </c>
      <c r="AA28" s="68" t="s">
        <v>264</v>
      </c>
      <c r="AB28" s="68" t="s">
        <v>264</v>
      </c>
      <c r="AC28" s="68" t="s">
        <v>264</v>
      </c>
      <c r="AD28" s="68" t="s">
        <v>264</v>
      </c>
      <c r="AE28" s="68" t="s">
        <v>264</v>
      </c>
      <c r="AF28" s="68" t="s">
        <v>273</v>
      </c>
      <c r="AG28" s="68" t="s">
        <v>273</v>
      </c>
      <c r="AH28" s="73" t="s">
        <v>22</v>
      </c>
      <c r="AI28" s="74" t="str">
        <f t="shared" si="3"/>
        <v>Moderado</v>
      </c>
      <c r="AJ28" s="75" t="s">
        <v>313</v>
      </c>
      <c r="AK28" s="99" t="s">
        <v>10</v>
      </c>
      <c r="AL28" s="99" t="s">
        <v>17</v>
      </c>
      <c r="AM28" s="98" t="str">
        <f t="shared" si="4"/>
        <v>E1FuerteDirectamente Indirectamente</v>
      </c>
      <c r="AN28" s="75" t="str">
        <f>VLOOKUP(AO28,Hoja3!$G$2:$H$648,2,0)</f>
        <v>C:Posible / 2:Menor</v>
      </c>
      <c r="AO28" s="69" t="str">
        <f>VLOOKUP(AM28,Hoja3!F:G,2,0)</f>
        <v>C2</v>
      </c>
      <c r="AP28" s="70" t="str">
        <f>VLOOKUP(AO28,'MATRIZ RAM VALORACIÓN'!$AD$10:$AE$45,2,0)</f>
        <v>Medio</v>
      </c>
      <c r="AQ28" s="189"/>
      <c r="AR28" s="189"/>
      <c r="AS28" s="110"/>
      <c r="AT28" s="88">
        <f t="shared" si="5"/>
        <v>5</v>
      </c>
      <c r="AU28" s="88">
        <f t="shared" si="6"/>
        <v>70</v>
      </c>
      <c r="AV28" s="89">
        <f t="shared" si="7"/>
        <v>75</v>
      </c>
    </row>
    <row r="29" spans="1:48" s="111" customFormat="1" ht="164.25" customHeight="1" x14ac:dyDescent="0.3">
      <c r="A29" s="98" t="s">
        <v>306</v>
      </c>
      <c r="B29" s="98" t="s">
        <v>308</v>
      </c>
      <c r="C29" s="101" t="s">
        <v>2595</v>
      </c>
      <c r="D29" s="101" t="s">
        <v>2186</v>
      </c>
      <c r="E29" s="68" t="s">
        <v>273</v>
      </c>
      <c r="F29" s="68" t="s">
        <v>273</v>
      </c>
      <c r="G29" s="68" t="s">
        <v>264</v>
      </c>
      <c r="H29" s="68" t="s">
        <v>264</v>
      </c>
      <c r="I29" s="68" t="s">
        <v>273</v>
      </c>
      <c r="J29" s="68" t="s">
        <v>273</v>
      </c>
      <c r="K29" s="95" t="s">
        <v>13</v>
      </c>
      <c r="L29" s="95" t="s">
        <v>36</v>
      </c>
      <c r="M29" s="69" t="str">
        <f t="shared" si="0"/>
        <v>E - Muy Probable / 1 - Leve</v>
      </c>
      <c r="N29" s="69" t="str">
        <f t="shared" si="1"/>
        <v>E1</v>
      </c>
      <c r="O29" s="70" t="str">
        <f>VLOOKUP(N29,'MATRIZ RAM VALORACIÓN'!$AD$10:$AE$45,2,0)</f>
        <v>Medio</v>
      </c>
      <c r="P29" s="71" t="str">
        <f t="shared" si="2"/>
        <v>Bajo</v>
      </c>
      <c r="Q29" s="145" t="s">
        <v>319</v>
      </c>
      <c r="R29" s="137" t="s">
        <v>2223</v>
      </c>
      <c r="S29" s="179" t="s">
        <v>359</v>
      </c>
      <c r="T29" s="135" t="s">
        <v>1940</v>
      </c>
      <c r="U29" s="84" t="s">
        <v>318</v>
      </c>
      <c r="V29" s="84" t="s">
        <v>267</v>
      </c>
      <c r="W29" s="68" t="s">
        <v>273</v>
      </c>
      <c r="X29" s="68" t="s">
        <v>264</v>
      </c>
      <c r="Y29" s="68" t="s">
        <v>264</v>
      </c>
      <c r="Z29" s="68" t="s">
        <v>273</v>
      </c>
      <c r="AA29" s="68" t="s">
        <v>273</v>
      </c>
      <c r="AB29" s="68" t="s">
        <v>264</v>
      </c>
      <c r="AC29" s="68" t="s">
        <v>264</v>
      </c>
      <c r="AD29" s="68" t="s">
        <v>264</v>
      </c>
      <c r="AE29" s="68" t="s">
        <v>264</v>
      </c>
      <c r="AF29" s="68" t="s">
        <v>273</v>
      </c>
      <c r="AG29" s="68" t="s">
        <v>273</v>
      </c>
      <c r="AH29" s="73" t="s">
        <v>22</v>
      </c>
      <c r="AI29" s="74" t="str">
        <f t="shared" si="3"/>
        <v>Débil</v>
      </c>
      <c r="AJ29" s="75" t="s">
        <v>313</v>
      </c>
      <c r="AK29" s="99" t="s">
        <v>10</v>
      </c>
      <c r="AL29" s="99" t="s">
        <v>17</v>
      </c>
      <c r="AM29" s="98" t="str">
        <f t="shared" si="4"/>
        <v>E1FuerteDirectamente Indirectamente</v>
      </c>
      <c r="AN29" s="75" t="str">
        <f>VLOOKUP(AO29,Hoja3!$G$2:$H$648,2,0)</f>
        <v>C:Posible / 2:Menor</v>
      </c>
      <c r="AO29" s="69" t="str">
        <f>VLOOKUP(AM29,Hoja3!F:G,2,0)</f>
        <v>C2</v>
      </c>
      <c r="AP29" s="70" t="str">
        <f>VLOOKUP(AO29,'MATRIZ RAM VALORACIÓN'!$AD$10:$AE$45,2,0)</f>
        <v>Medio</v>
      </c>
      <c r="AQ29" s="189"/>
      <c r="AR29" s="189"/>
      <c r="AS29" s="110"/>
      <c r="AT29" s="88"/>
      <c r="AU29" s="88"/>
      <c r="AV29" s="89"/>
    </row>
    <row r="30" spans="1:48" s="111" customFormat="1" ht="164.25" hidden="1" customHeight="1" x14ac:dyDescent="0.3">
      <c r="A30" s="98" t="s">
        <v>306</v>
      </c>
      <c r="B30" s="98" t="s">
        <v>308</v>
      </c>
      <c r="C30" s="101" t="s">
        <v>334</v>
      </c>
      <c r="D30" s="101" t="s">
        <v>2187</v>
      </c>
      <c r="E30" s="68" t="s">
        <v>273</v>
      </c>
      <c r="F30" s="68" t="s">
        <v>264</v>
      </c>
      <c r="G30" s="68" t="s">
        <v>264</v>
      </c>
      <c r="H30" s="68" t="s">
        <v>264</v>
      </c>
      <c r="I30" s="68" t="s">
        <v>273</v>
      </c>
      <c r="J30" s="68" t="s">
        <v>273</v>
      </c>
      <c r="K30" s="95" t="s">
        <v>13</v>
      </c>
      <c r="L30" s="95" t="s">
        <v>21</v>
      </c>
      <c r="M30" s="69" t="str">
        <f t="shared" si="0"/>
        <v>E - Muy Probable / 4 - Mayor</v>
      </c>
      <c r="N30" s="69" t="str">
        <f t="shared" si="1"/>
        <v>E4</v>
      </c>
      <c r="O30" s="70" t="str">
        <f>VLOOKUP(N30,'MATRIZ RAM VALORACIÓN'!$AD$10:$AE$45,2,0)</f>
        <v>Alto</v>
      </c>
      <c r="P30" s="71" t="str">
        <f t="shared" si="2"/>
        <v>Alto</v>
      </c>
      <c r="Q30" s="145" t="s">
        <v>319</v>
      </c>
      <c r="R30" s="137" t="s">
        <v>2223</v>
      </c>
      <c r="S30" s="179" t="s">
        <v>359</v>
      </c>
      <c r="T30" s="135" t="s">
        <v>1940</v>
      </c>
      <c r="U30" s="84" t="s">
        <v>318</v>
      </c>
      <c r="V30" s="84" t="s">
        <v>267</v>
      </c>
      <c r="W30" s="68" t="s">
        <v>273</v>
      </c>
      <c r="X30" s="68" t="s">
        <v>264</v>
      </c>
      <c r="Y30" s="68" t="s">
        <v>264</v>
      </c>
      <c r="Z30" s="68" t="s">
        <v>273</v>
      </c>
      <c r="AA30" s="68" t="s">
        <v>273</v>
      </c>
      <c r="AB30" s="68" t="s">
        <v>264</v>
      </c>
      <c r="AC30" s="68" t="s">
        <v>264</v>
      </c>
      <c r="AD30" s="68" t="s">
        <v>264</v>
      </c>
      <c r="AE30" s="68" t="s">
        <v>264</v>
      </c>
      <c r="AF30" s="68" t="s">
        <v>273</v>
      </c>
      <c r="AG30" s="68" t="s">
        <v>273</v>
      </c>
      <c r="AH30" s="73" t="s">
        <v>22</v>
      </c>
      <c r="AI30" s="74" t="str">
        <f t="shared" si="3"/>
        <v>Moderado</v>
      </c>
      <c r="AJ30" s="75" t="s">
        <v>313</v>
      </c>
      <c r="AK30" s="99" t="s">
        <v>10</v>
      </c>
      <c r="AL30" s="99" t="s">
        <v>17</v>
      </c>
      <c r="AM30" s="98" t="str">
        <f t="shared" si="4"/>
        <v>E4FuerteDirectamente Indirectamente</v>
      </c>
      <c r="AN30" s="75" t="str">
        <f>VLOOKUP(AO30,Hoja3!$G$2:$H$648,2,0)</f>
        <v>C:Posible / 3:Moderado</v>
      </c>
      <c r="AO30" s="69" t="str">
        <f>VLOOKUP(AM30,Hoja3!F:G,2,0)</f>
        <v>C3</v>
      </c>
      <c r="AP30" s="70" t="str">
        <f>VLOOKUP(AO30,'MATRIZ RAM VALORACIÓN'!$AD$10:$AE$45,2,0)</f>
        <v>Medio</v>
      </c>
      <c r="AQ30" s="189"/>
      <c r="AR30" s="189"/>
      <c r="AS30" s="110"/>
      <c r="AT30" s="88">
        <f t="shared" ref="AT30:AT35" si="8">IF(U30="Automático",30,IF(U30="Manual Dependiente de TI",15,IF(U30="Manual",5,0)))</f>
        <v>5</v>
      </c>
      <c r="AU30" s="88">
        <f t="shared" ref="AU30:AU35" si="9">IF(AH30="Observaciones en operatividad",0,IF(AH30="Observaciones en diseño",20,IF(AH30="Sin observaciones",70,0)))</f>
        <v>70</v>
      </c>
      <c r="AV30" s="89">
        <f t="shared" si="7"/>
        <v>75</v>
      </c>
    </row>
    <row r="31" spans="1:48" s="111" customFormat="1" ht="164.25" hidden="1" customHeight="1" x14ac:dyDescent="0.3">
      <c r="A31" s="98" t="s">
        <v>306</v>
      </c>
      <c r="B31" s="98" t="s">
        <v>308</v>
      </c>
      <c r="C31" s="101" t="s">
        <v>334</v>
      </c>
      <c r="D31" s="101" t="s">
        <v>2187</v>
      </c>
      <c r="E31" s="68" t="s">
        <v>273</v>
      </c>
      <c r="F31" s="68" t="s">
        <v>264</v>
      </c>
      <c r="G31" s="68" t="s">
        <v>264</v>
      </c>
      <c r="H31" s="68" t="s">
        <v>264</v>
      </c>
      <c r="I31" s="68" t="s">
        <v>273</v>
      </c>
      <c r="J31" s="68" t="s">
        <v>273</v>
      </c>
      <c r="K31" s="95" t="s">
        <v>13</v>
      </c>
      <c r="L31" s="95" t="s">
        <v>21</v>
      </c>
      <c r="M31" s="69" t="str">
        <f t="shared" si="0"/>
        <v>E - Muy Probable / 4 - Mayor</v>
      </c>
      <c r="N31" s="69" t="str">
        <f t="shared" si="1"/>
        <v>E4</v>
      </c>
      <c r="O31" s="70" t="str">
        <f>VLOOKUP(N31,'MATRIZ RAM VALORACIÓN'!$AD$10:$AE$45,2,0)</f>
        <v>Alto</v>
      </c>
      <c r="P31" s="71" t="str">
        <f t="shared" si="2"/>
        <v>Alto</v>
      </c>
      <c r="Q31" s="145" t="s">
        <v>1642</v>
      </c>
      <c r="R31" s="145" t="s">
        <v>2225</v>
      </c>
      <c r="S31" s="179" t="s">
        <v>359</v>
      </c>
      <c r="T31" s="160" t="s">
        <v>1460</v>
      </c>
      <c r="U31" s="84" t="s">
        <v>318</v>
      </c>
      <c r="V31" s="84" t="s">
        <v>267</v>
      </c>
      <c r="W31" s="68" t="s">
        <v>264</v>
      </c>
      <c r="X31" s="68" t="s">
        <v>264</v>
      </c>
      <c r="Y31" s="68" t="s">
        <v>264</v>
      </c>
      <c r="Z31" s="68" t="s">
        <v>264</v>
      </c>
      <c r="AA31" s="68" t="s">
        <v>264</v>
      </c>
      <c r="AB31" s="68" t="s">
        <v>264</v>
      </c>
      <c r="AC31" s="68" t="s">
        <v>264</v>
      </c>
      <c r="AD31" s="68" t="s">
        <v>264</v>
      </c>
      <c r="AE31" s="68" t="s">
        <v>264</v>
      </c>
      <c r="AF31" s="68" t="s">
        <v>264</v>
      </c>
      <c r="AG31" s="68" t="s">
        <v>273</v>
      </c>
      <c r="AH31" s="73" t="s">
        <v>22</v>
      </c>
      <c r="AI31" s="74" t="str">
        <f t="shared" si="3"/>
        <v>Moderado</v>
      </c>
      <c r="AJ31" s="75" t="s">
        <v>313</v>
      </c>
      <c r="AK31" s="99" t="s">
        <v>10</v>
      </c>
      <c r="AL31" s="99" t="s">
        <v>17</v>
      </c>
      <c r="AM31" s="98" t="str">
        <f t="shared" si="4"/>
        <v>E4FuerteDirectamente Indirectamente</v>
      </c>
      <c r="AN31" s="75" t="str">
        <f>VLOOKUP(AO31,Hoja3!$G$2:$H$648,2,0)</f>
        <v>C:Posible / 3:Moderado</v>
      </c>
      <c r="AO31" s="69" t="str">
        <f>VLOOKUP(AM31,Hoja3!F:G,2,0)</f>
        <v>C3</v>
      </c>
      <c r="AP31" s="70" t="str">
        <f>VLOOKUP(AO31,'MATRIZ RAM VALORACIÓN'!$AD$10:$AE$45,2,0)</f>
        <v>Medio</v>
      </c>
      <c r="AQ31" s="189"/>
      <c r="AR31" s="189"/>
      <c r="AS31" s="110"/>
      <c r="AT31" s="88">
        <f t="shared" si="8"/>
        <v>5</v>
      </c>
      <c r="AU31" s="88">
        <f t="shared" si="9"/>
        <v>70</v>
      </c>
      <c r="AV31" s="89">
        <f t="shared" si="7"/>
        <v>75</v>
      </c>
    </row>
    <row r="32" spans="1:48" s="111" customFormat="1" ht="164.25" hidden="1" customHeight="1" x14ac:dyDescent="0.3">
      <c r="A32" s="98" t="s">
        <v>306</v>
      </c>
      <c r="B32" s="98" t="s">
        <v>308</v>
      </c>
      <c r="C32" s="101" t="s">
        <v>334</v>
      </c>
      <c r="D32" s="101" t="s">
        <v>2187</v>
      </c>
      <c r="E32" s="68" t="s">
        <v>273</v>
      </c>
      <c r="F32" s="68" t="s">
        <v>264</v>
      </c>
      <c r="G32" s="68" t="s">
        <v>264</v>
      </c>
      <c r="H32" s="68" t="s">
        <v>264</v>
      </c>
      <c r="I32" s="68" t="s">
        <v>273</v>
      </c>
      <c r="J32" s="68" t="s">
        <v>273</v>
      </c>
      <c r="K32" s="95" t="s">
        <v>13</v>
      </c>
      <c r="L32" s="95" t="s">
        <v>21</v>
      </c>
      <c r="M32" s="69" t="str">
        <f t="shared" si="0"/>
        <v>E - Muy Probable / 4 - Mayor</v>
      </c>
      <c r="N32" s="69" t="str">
        <f t="shared" si="1"/>
        <v>E4</v>
      </c>
      <c r="O32" s="70" t="str">
        <f>VLOOKUP(N32,'MATRIZ RAM VALORACIÓN'!$AD$10:$AE$45,2,0)</f>
        <v>Alto</v>
      </c>
      <c r="P32" s="71" t="str">
        <f t="shared" si="2"/>
        <v>Alto</v>
      </c>
      <c r="Q32" s="145" t="s">
        <v>335</v>
      </c>
      <c r="R32" s="145" t="s">
        <v>2589</v>
      </c>
      <c r="S32" s="179" t="s">
        <v>359</v>
      </c>
      <c r="T32" s="160" t="s">
        <v>1461</v>
      </c>
      <c r="U32" s="84" t="s">
        <v>318</v>
      </c>
      <c r="V32" s="84" t="s">
        <v>265</v>
      </c>
      <c r="W32" s="68" t="s">
        <v>264</v>
      </c>
      <c r="X32" s="68" t="s">
        <v>264</v>
      </c>
      <c r="Y32" s="68" t="s">
        <v>264</v>
      </c>
      <c r="Z32" s="68" t="s">
        <v>264</v>
      </c>
      <c r="AA32" s="68" t="s">
        <v>264</v>
      </c>
      <c r="AB32" s="68" t="s">
        <v>264</v>
      </c>
      <c r="AC32" s="68" t="s">
        <v>264</v>
      </c>
      <c r="AD32" s="68" t="s">
        <v>264</v>
      </c>
      <c r="AE32" s="68" t="s">
        <v>264</v>
      </c>
      <c r="AF32" s="68" t="s">
        <v>264</v>
      </c>
      <c r="AG32" s="68" t="s">
        <v>273</v>
      </c>
      <c r="AH32" s="73" t="s">
        <v>22</v>
      </c>
      <c r="AI32" s="74" t="str">
        <f t="shared" si="3"/>
        <v>Moderado</v>
      </c>
      <c r="AJ32" s="75" t="s">
        <v>313</v>
      </c>
      <c r="AK32" s="99" t="s">
        <v>10</v>
      </c>
      <c r="AL32" s="99" t="s">
        <v>17</v>
      </c>
      <c r="AM32" s="98" t="str">
        <f t="shared" si="4"/>
        <v>E4FuerteDirectamente Indirectamente</v>
      </c>
      <c r="AN32" s="75" t="str">
        <f>VLOOKUP(AO32,Hoja3!$G$2:$H$648,2,0)</f>
        <v>C:Posible / 3:Moderado</v>
      </c>
      <c r="AO32" s="69" t="str">
        <f>VLOOKUP(AM32,Hoja3!F:G,2,0)</f>
        <v>C3</v>
      </c>
      <c r="AP32" s="70" t="str">
        <f>VLOOKUP(AO32,'MATRIZ RAM VALORACIÓN'!$AD$10:$AE$45,2,0)</f>
        <v>Medio</v>
      </c>
      <c r="AQ32" s="189"/>
      <c r="AR32" s="189"/>
      <c r="AS32" s="110"/>
      <c r="AT32" s="88">
        <f t="shared" si="8"/>
        <v>5</v>
      </c>
      <c r="AU32" s="88">
        <f t="shared" si="9"/>
        <v>70</v>
      </c>
      <c r="AV32" s="89">
        <f t="shared" si="7"/>
        <v>75</v>
      </c>
    </row>
    <row r="33" spans="1:48" s="111" customFormat="1" ht="164.25" hidden="1" customHeight="1" x14ac:dyDescent="0.3">
      <c r="A33" s="98" t="s">
        <v>306</v>
      </c>
      <c r="B33" s="98" t="s">
        <v>308</v>
      </c>
      <c r="C33" s="101" t="s">
        <v>2596</v>
      </c>
      <c r="D33" s="101" t="s">
        <v>3400</v>
      </c>
      <c r="E33" s="136" t="s">
        <v>273</v>
      </c>
      <c r="F33" s="136" t="s">
        <v>264</v>
      </c>
      <c r="G33" s="136" t="s">
        <v>264</v>
      </c>
      <c r="H33" s="136" t="s">
        <v>264</v>
      </c>
      <c r="I33" s="136" t="s">
        <v>273</v>
      </c>
      <c r="J33" s="136" t="s">
        <v>273</v>
      </c>
      <c r="K33" s="95" t="s">
        <v>13</v>
      </c>
      <c r="L33" s="95" t="s">
        <v>26</v>
      </c>
      <c r="M33" s="69" t="str">
        <f t="shared" si="0"/>
        <v xml:space="preserve">E - Muy Probable / 3 - Moderado </v>
      </c>
      <c r="N33" s="69" t="str">
        <f t="shared" si="1"/>
        <v>E3</v>
      </c>
      <c r="O33" s="70" t="str">
        <f>VLOOKUP(N33,'MATRIZ RAM VALORACIÓN'!$AD$10:$AE$45,2,0)</f>
        <v>Intermedio</v>
      </c>
      <c r="P33" s="71" t="str">
        <f t="shared" si="2"/>
        <v>Medio</v>
      </c>
      <c r="Q33" s="145" t="s">
        <v>336</v>
      </c>
      <c r="R33" s="145" t="s">
        <v>337</v>
      </c>
      <c r="S33" s="168" t="s">
        <v>33</v>
      </c>
      <c r="T33" s="146" t="s">
        <v>1915</v>
      </c>
      <c r="U33" s="84" t="s">
        <v>311</v>
      </c>
      <c r="V33" s="84" t="s">
        <v>267</v>
      </c>
      <c r="W33" s="68" t="s">
        <v>264</v>
      </c>
      <c r="X33" s="68" t="s">
        <v>264</v>
      </c>
      <c r="Y33" s="68" t="s">
        <v>264</v>
      </c>
      <c r="Z33" s="68" t="s">
        <v>264</v>
      </c>
      <c r="AA33" s="68" t="s">
        <v>264</v>
      </c>
      <c r="AB33" s="68" t="s">
        <v>273</v>
      </c>
      <c r="AC33" s="68" t="s">
        <v>264</v>
      </c>
      <c r="AD33" s="68" t="s">
        <v>264</v>
      </c>
      <c r="AE33" s="68" t="s">
        <v>264</v>
      </c>
      <c r="AF33" s="68" t="s">
        <v>273</v>
      </c>
      <c r="AG33" s="68" t="s">
        <v>273</v>
      </c>
      <c r="AH33" s="73" t="s">
        <v>22</v>
      </c>
      <c r="AI33" s="74" t="str">
        <f t="shared" si="3"/>
        <v>Moderado</v>
      </c>
      <c r="AJ33" s="75" t="s">
        <v>313</v>
      </c>
      <c r="AK33" s="99" t="s">
        <v>10</v>
      </c>
      <c r="AL33" s="99" t="s">
        <v>17</v>
      </c>
      <c r="AM33" s="98" t="str">
        <f t="shared" si="4"/>
        <v>E3FuerteDirectamente Indirectamente</v>
      </c>
      <c r="AN33" s="75" t="str">
        <f>VLOOKUP(AO33,Hoja3!$G$2:$H$648,2,0)</f>
        <v>C:Posible / 2:Menor</v>
      </c>
      <c r="AO33" s="69" t="str">
        <f>VLOOKUP(AM33,Hoja3!F:G,2,0)</f>
        <v>C2</v>
      </c>
      <c r="AP33" s="70" t="str">
        <f>VLOOKUP(AO33,'MATRIZ RAM VALORACIÓN'!$AD$10:$AE$45,2,0)</f>
        <v>Medio</v>
      </c>
      <c r="AQ33" s="102"/>
      <c r="AR33" s="102"/>
      <c r="AS33" s="99"/>
      <c r="AT33" s="88">
        <f t="shared" si="8"/>
        <v>15</v>
      </c>
      <c r="AU33" s="88">
        <f t="shared" si="9"/>
        <v>70</v>
      </c>
      <c r="AV33" s="89">
        <f t="shared" si="7"/>
        <v>85</v>
      </c>
    </row>
    <row r="34" spans="1:48" s="111" customFormat="1" ht="164.25" hidden="1" customHeight="1" x14ac:dyDescent="0.3">
      <c r="A34" s="98" t="s">
        <v>306</v>
      </c>
      <c r="B34" s="98" t="s">
        <v>308</v>
      </c>
      <c r="C34" s="101" t="s">
        <v>338</v>
      </c>
      <c r="D34" s="101" t="s">
        <v>3401</v>
      </c>
      <c r="E34" s="68" t="s">
        <v>273</v>
      </c>
      <c r="F34" s="68" t="s">
        <v>264</v>
      </c>
      <c r="G34" s="68" t="s">
        <v>264</v>
      </c>
      <c r="H34" s="68" t="s">
        <v>264</v>
      </c>
      <c r="I34" s="68" t="s">
        <v>273</v>
      </c>
      <c r="J34" s="68" t="s">
        <v>273</v>
      </c>
      <c r="K34" s="95" t="s">
        <v>35</v>
      </c>
      <c r="L34" s="95" t="s">
        <v>21</v>
      </c>
      <c r="M34" s="69" t="str">
        <f t="shared" si="0"/>
        <v>A - Improbable / 4 - Mayor</v>
      </c>
      <c r="N34" s="69" t="str">
        <f t="shared" si="1"/>
        <v>A4</v>
      </c>
      <c r="O34" s="70" t="str">
        <f>VLOOKUP(N34,'MATRIZ RAM VALORACIÓN'!$AD$10:$AE$45,2,0)</f>
        <v>Bajo</v>
      </c>
      <c r="P34" s="71" t="str">
        <f t="shared" si="2"/>
        <v>Bajo</v>
      </c>
      <c r="Q34" s="145" t="s">
        <v>339</v>
      </c>
      <c r="R34" s="145" t="s">
        <v>2593</v>
      </c>
      <c r="S34" s="179" t="s">
        <v>359</v>
      </c>
      <c r="T34" s="160" t="s">
        <v>1462</v>
      </c>
      <c r="U34" s="84" t="s">
        <v>311</v>
      </c>
      <c r="V34" s="84" t="s">
        <v>267</v>
      </c>
      <c r="W34" s="68" t="s">
        <v>264</v>
      </c>
      <c r="X34" s="68" t="s">
        <v>264</v>
      </c>
      <c r="Y34" s="68" t="s">
        <v>264</v>
      </c>
      <c r="Z34" s="68" t="s">
        <v>264</v>
      </c>
      <c r="AA34" s="68" t="s">
        <v>264</v>
      </c>
      <c r="AB34" s="68" t="s">
        <v>264</v>
      </c>
      <c r="AC34" s="68" t="s">
        <v>264</v>
      </c>
      <c r="AD34" s="68" t="s">
        <v>264</v>
      </c>
      <c r="AE34" s="68" t="s">
        <v>264</v>
      </c>
      <c r="AF34" s="68" t="s">
        <v>264</v>
      </c>
      <c r="AG34" s="68" t="s">
        <v>273</v>
      </c>
      <c r="AH34" s="73" t="s">
        <v>22</v>
      </c>
      <c r="AI34" s="74" t="str">
        <f t="shared" si="3"/>
        <v>Moderado</v>
      </c>
      <c r="AJ34" s="75" t="s">
        <v>313</v>
      </c>
      <c r="AK34" s="99" t="s">
        <v>10</v>
      </c>
      <c r="AL34" s="99" t="s">
        <v>17</v>
      </c>
      <c r="AM34" s="98" t="str">
        <f t="shared" ref="AM34:AM65" si="10">CONCATENATE(N34,AJ34,AK34,AL34)</f>
        <v>A4FuerteDirectamente Indirectamente</v>
      </c>
      <c r="AN34" s="75" t="str">
        <f>VLOOKUP(AO34,Hoja3!$G$2:$H$648,2,0)</f>
        <v>A:Improbable / 3:Moderado</v>
      </c>
      <c r="AO34" s="69" t="str">
        <f>VLOOKUP(AM34,Hoja3!F:G,2,0)</f>
        <v>A3</v>
      </c>
      <c r="AP34" s="70" t="str">
        <f>VLOOKUP(AO34,'MATRIZ RAM VALORACIÓN'!$AD$10:$AE$45,2,0)</f>
        <v>Bajo</v>
      </c>
      <c r="AQ34" s="189"/>
      <c r="AR34" s="189"/>
      <c r="AS34" s="110"/>
      <c r="AT34" s="88">
        <f t="shared" si="8"/>
        <v>15</v>
      </c>
      <c r="AU34" s="88">
        <f t="shared" si="9"/>
        <v>70</v>
      </c>
      <c r="AV34" s="89">
        <f t="shared" si="7"/>
        <v>85</v>
      </c>
    </row>
    <row r="35" spans="1:48" s="111" customFormat="1" ht="164.25" hidden="1" customHeight="1" x14ac:dyDescent="0.3">
      <c r="A35" s="98" t="s">
        <v>306</v>
      </c>
      <c r="B35" s="98" t="s">
        <v>308</v>
      </c>
      <c r="C35" s="101" t="s">
        <v>341</v>
      </c>
      <c r="D35" s="145" t="s">
        <v>1936</v>
      </c>
      <c r="E35" s="68" t="s">
        <v>273</v>
      </c>
      <c r="F35" s="68" t="s">
        <v>264</v>
      </c>
      <c r="G35" s="68" t="s">
        <v>273</v>
      </c>
      <c r="H35" s="68" t="s">
        <v>264</v>
      </c>
      <c r="I35" s="68" t="s">
        <v>273</v>
      </c>
      <c r="J35" s="68" t="s">
        <v>273</v>
      </c>
      <c r="K35" s="95" t="s">
        <v>29</v>
      </c>
      <c r="L35" s="95" t="s">
        <v>14</v>
      </c>
      <c r="M35" s="69" t="str">
        <f t="shared" si="0"/>
        <v>B - Raro / 5 - Extremo</v>
      </c>
      <c r="N35" s="69" t="str">
        <f t="shared" si="1"/>
        <v>B5</v>
      </c>
      <c r="O35" s="70" t="str">
        <f>VLOOKUP(N35,'MATRIZ RAM VALORACIÓN'!$AD$10:$AE$45,2,0)</f>
        <v>Intermedio</v>
      </c>
      <c r="P35" s="71" t="str">
        <f t="shared" si="2"/>
        <v>Medio</v>
      </c>
      <c r="Q35" s="145" t="s">
        <v>1875</v>
      </c>
      <c r="R35" s="145" t="s">
        <v>2224</v>
      </c>
      <c r="S35" s="168" t="s">
        <v>1641</v>
      </c>
      <c r="T35" s="146" t="s">
        <v>322</v>
      </c>
      <c r="U35" s="73" t="s">
        <v>323</v>
      </c>
      <c r="V35" s="73" t="s">
        <v>267</v>
      </c>
      <c r="W35" s="79" t="s">
        <v>273</v>
      </c>
      <c r="X35" s="79" t="s">
        <v>273</v>
      </c>
      <c r="Y35" s="79" t="s">
        <v>264</v>
      </c>
      <c r="Z35" s="79" t="s">
        <v>273</v>
      </c>
      <c r="AA35" s="79" t="s">
        <v>264</v>
      </c>
      <c r="AB35" s="79" t="s">
        <v>273</v>
      </c>
      <c r="AC35" s="79" t="s">
        <v>264</v>
      </c>
      <c r="AD35" s="79" t="s">
        <v>264</v>
      </c>
      <c r="AE35" s="79" t="s">
        <v>264</v>
      </c>
      <c r="AF35" s="79" t="s">
        <v>273</v>
      </c>
      <c r="AG35" s="68" t="s">
        <v>273</v>
      </c>
      <c r="AH35" s="73" t="s">
        <v>22</v>
      </c>
      <c r="AI35" s="74" t="str">
        <f t="shared" si="3"/>
        <v>Fuerte</v>
      </c>
      <c r="AJ35" s="75" t="s">
        <v>313</v>
      </c>
      <c r="AK35" s="99" t="s">
        <v>10</v>
      </c>
      <c r="AL35" s="99" t="s">
        <v>17</v>
      </c>
      <c r="AM35" s="98" t="str">
        <f t="shared" si="10"/>
        <v>B5FuerteDirectamente Indirectamente</v>
      </c>
      <c r="AN35" s="75" t="str">
        <f>VLOOKUP(AO35,Hoja3!$G$2:$H$648,2,0)</f>
        <v>A:Improbable / 4:Mayor</v>
      </c>
      <c r="AO35" s="69" t="str">
        <f>VLOOKUP(AM35,Hoja3!F:G,2,0)</f>
        <v>A4</v>
      </c>
      <c r="AP35" s="70" t="str">
        <f>VLOOKUP(AO35,'MATRIZ RAM VALORACIÓN'!$AD$10:$AE$45,2,0)</f>
        <v>Bajo</v>
      </c>
      <c r="AQ35" s="189"/>
      <c r="AR35" s="189"/>
      <c r="AS35" s="110"/>
      <c r="AT35" s="88">
        <f t="shared" si="8"/>
        <v>30</v>
      </c>
      <c r="AU35" s="88">
        <f t="shared" si="9"/>
        <v>70</v>
      </c>
      <c r="AV35" s="89">
        <f t="shared" si="7"/>
        <v>100</v>
      </c>
    </row>
    <row r="36" spans="1:48" s="111" customFormat="1" ht="164.25" hidden="1" customHeight="1" x14ac:dyDescent="0.3">
      <c r="A36" s="98" t="s">
        <v>306</v>
      </c>
      <c r="B36" s="98" t="s">
        <v>308</v>
      </c>
      <c r="C36" s="101" t="s">
        <v>341</v>
      </c>
      <c r="D36" s="145" t="s">
        <v>1936</v>
      </c>
      <c r="E36" s="68" t="s">
        <v>273</v>
      </c>
      <c r="F36" s="68" t="s">
        <v>264</v>
      </c>
      <c r="G36" s="68" t="s">
        <v>273</v>
      </c>
      <c r="H36" s="68" t="s">
        <v>264</v>
      </c>
      <c r="I36" s="68" t="s">
        <v>273</v>
      </c>
      <c r="J36" s="68" t="s">
        <v>273</v>
      </c>
      <c r="K36" s="95" t="s">
        <v>29</v>
      </c>
      <c r="L36" s="95" t="s">
        <v>14</v>
      </c>
      <c r="M36" s="69" t="str">
        <f t="shared" si="0"/>
        <v>B - Raro / 5 - Extremo</v>
      </c>
      <c r="N36" s="69" t="str">
        <f t="shared" si="1"/>
        <v>B5</v>
      </c>
      <c r="O36" s="70" t="str">
        <f>VLOOKUP(N36,'MATRIZ RAM VALORACIÓN'!$AD$10:$AE$45,2,0)</f>
        <v>Intermedio</v>
      </c>
      <c r="P36" s="71" t="str">
        <f t="shared" si="2"/>
        <v>Medio</v>
      </c>
      <c r="Q36" s="137" t="s">
        <v>315</v>
      </c>
      <c r="R36" s="137" t="s">
        <v>2222</v>
      </c>
      <c r="S36" s="179" t="s">
        <v>359</v>
      </c>
      <c r="T36" s="135" t="s">
        <v>1938</v>
      </c>
      <c r="U36" s="84" t="s">
        <v>311</v>
      </c>
      <c r="V36" s="84" t="s">
        <v>267</v>
      </c>
      <c r="W36" s="68" t="s">
        <v>264</v>
      </c>
      <c r="X36" s="68" t="s">
        <v>264</v>
      </c>
      <c r="Y36" s="68" t="s">
        <v>264</v>
      </c>
      <c r="Z36" s="68" t="s">
        <v>273</v>
      </c>
      <c r="AA36" s="68" t="s">
        <v>264</v>
      </c>
      <c r="AB36" s="68" t="s">
        <v>273</v>
      </c>
      <c r="AC36" s="68" t="s">
        <v>264</v>
      </c>
      <c r="AD36" s="68" t="s">
        <v>264</v>
      </c>
      <c r="AE36" s="68" t="s">
        <v>264</v>
      </c>
      <c r="AF36" s="68" t="s">
        <v>273</v>
      </c>
      <c r="AG36" s="68" t="s">
        <v>273</v>
      </c>
      <c r="AH36" s="73" t="s">
        <v>22</v>
      </c>
      <c r="AI36" s="74" t="str">
        <f t="shared" si="3"/>
        <v>Débil</v>
      </c>
      <c r="AJ36" s="75" t="s">
        <v>313</v>
      </c>
      <c r="AK36" s="99" t="s">
        <v>10</v>
      </c>
      <c r="AL36" s="99" t="s">
        <v>17</v>
      </c>
      <c r="AM36" s="98" t="str">
        <f t="shared" si="10"/>
        <v>B5FuerteDirectamente Indirectamente</v>
      </c>
      <c r="AN36" s="75" t="str">
        <f>VLOOKUP(AO36,Hoja3!$G$2:$H$648,2,0)</f>
        <v>A:Improbable / 4:Mayor</v>
      </c>
      <c r="AO36" s="69" t="str">
        <f>VLOOKUP(AM36,Hoja3!F:G,2,0)</f>
        <v>A4</v>
      </c>
      <c r="AP36" s="70" t="str">
        <f>VLOOKUP(AO36,'MATRIZ RAM VALORACIÓN'!$AD$10:$AE$45,2,0)</f>
        <v>Bajo</v>
      </c>
      <c r="AQ36" s="189"/>
      <c r="AR36" s="189"/>
      <c r="AS36" s="110"/>
      <c r="AT36" s="88"/>
      <c r="AU36" s="88"/>
      <c r="AV36" s="89"/>
    </row>
    <row r="37" spans="1:48" s="111" customFormat="1" ht="164.25" hidden="1" customHeight="1" x14ac:dyDescent="0.3">
      <c r="A37" s="98" t="s">
        <v>306</v>
      </c>
      <c r="B37" s="98" t="s">
        <v>308</v>
      </c>
      <c r="C37" s="101" t="s">
        <v>341</v>
      </c>
      <c r="D37" s="145" t="s">
        <v>1936</v>
      </c>
      <c r="E37" s="68" t="s">
        <v>273</v>
      </c>
      <c r="F37" s="68" t="s">
        <v>264</v>
      </c>
      <c r="G37" s="68" t="s">
        <v>273</v>
      </c>
      <c r="H37" s="68" t="s">
        <v>264</v>
      </c>
      <c r="I37" s="68" t="s">
        <v>273</v>
      </c>
      <c r="J37" s="68" t="s">
        <v>273</v>
      </c>
      <c r="K37" s="95" t="s">
        <v>29</v>
      </c>
      <c r="L37" s="95" t="s">
        <v>14</v>
      </c>
      <c r="M37" s="69" t="str">
        <f t="shared" si="0"/>
        <v>B - Raro / 5 - Extremo</v>
      </c>
      <c r="N37" s="69" t="str">
        <f t="shared" si="1"/>
        <v>B5</v>
      </c>
      <c r="O37" s="70" t="str">
        <f>VLOOKUP(N37,'MATRIZ RAM VALORACIÓN'!$AD$10:$AE$45,2,0)</f>
        <v>Intermedio</v>
      </c>
      <c r="P37" s="71" t="str">
        <f t="shared" si="2"/>
        <v>Medio</v>
      </c>
      <c r="Q37" s="137" t="s">
        <v>317</v>
      </c>
      <c r="R37" s="137" t="s">
        <v>1939</v>
      </c>
      <c r="S37" s="179" t="s">
        <v>359</v>
      </c>
      <c r="T37" s="135" t="s">
        <v>1493</v>
      </c>
      <c r="U37" s="84" t="s">
        <v>318</v>
      </c>
      <c r="V37" s="84" t="s">
        <v>267</v>
      </c>
      <c r="W37" s="68" t="s">
        <v>264</v>
      </c>
      <c r="X37" s="68" t="s">
        <v>264</v>
      </c>
      <c r="Y37" s="68" t="s">
        <v>264</v>
      </c>
      <c r="Z37" s="68" t="s">
        <v>273</v>
      </c>
      <c r="AA37" s="68" t="s">
        <v>264</v>
      </c>
      <c r="AB37" s="68" t="s">
        <v>264</v>
      </c>
      <c r="AC37" s="68" t="s">
        <v>264</v>
      </c>
      <c r="AD37" s="68" t="s">
        <v>264</v>
      </c>
      <c r="AE37" s="68" t="s">
        <v>264</v>
      </c>
      <c r="AF37" s="68" t="s">
        <v>273</v>
      </c>
      <c r="AG37" s="68" t="s">
        <v>273</v>
      </c>
      <c r="AH37" s="73" t="s">
        <v>22</v>
      </c>
      <c r="AI37" s="74" t="str">
        <f t="shared" si="3"/>
        <v>Moderado</v>
      </c>
      <c r="AJ37" s="75" t="s">
        <v>313</v>
      </c>
      <c r="AK37" s="99" t="s">
        <v>10</v>
      </c>
      <c r="AL37" s="99" t="s">
        <v>17</v>
      </c>
      <c r="AM37" s="98" t="str">
        <f t="shared" si="10"/>
        <v>B5FuerteDirectamente Indirectamente</v>
      </c>
      <c r="AN37" s="75" t="str">
        <f>VLOOKUP(AO37,Hoja3!$G$2:$H$648,2,0)</f>
        <v>A:Improbable / 4:Mayor</v>
      </c>
      <c r="AO37" s="69" t="str">
        <f>VLOOKUP(AM37,Hoja3!F:G,2,0)</f>
        <v>A4</v>
      </c>
      <c r="AP37" s="70" t="str">
        <f>VLOOKUP(AO37,'MATRIZ RAM VALORACIÓN'!$AD$10:$AE$45,2,0)</f>
        <v>Bajo</v>
      </c>
      <c r="AQ37" s="189"/>
      <c r="AR37" s="189"/>
      <c r="AS37" s="110"/>
      <c r="AT37" s="88">
        <f t="shared" ref="AT37:AT46" si="11">IF(U37="Automático",30,IF(U37="Manual Dependiente de TI",15,IF(U37="Manual",5,0)))</f>
        <v>5</v>
      </c>
      <c r="AU37" s="88">
        <f t="shared" ref="AU37:AU46" si="12">IF(AH37="Observaciones en operatividad",0,IF(AH37="Observaciones en diseño",20,IF(AH37="Sin observaciones",70,0)))</f>
        <v>70</v>
      </c>
      <c r="AV37" s="89">
        <f t="shared" si="7"/>
        <v>75</v>
      </c>
    </row>
    <row r="38" spans="1:48" s="111" customFormat="1" ht="164.25" hidden="1" customHeight="1" x14ac:dyDescent="0.3">
      <c r="A38" s="98" t="s">
        <v>306</v>
      </c>
      <c r="B38" s="98" t="s">
        <v>308</v>
      </c>
      <c r="C38" s="101" t="s">
        <v>341</v>
      </c>
      <c r="D38" s="145" t="s">
        <v>1936</v>
      </c>
      <c r="E38" s="68" t="s">
        <v>273</v>
      </c>
      <c r="F38" s="68" t="s">
        <v>264</v>
      </c>
      <c r="G38" s="68" t="s">
        <v>273</v>
      </c>
      <c r="H38" s="68" t="s">
        <v>264</v>
      </c>
      <c r="I38" s="68" t="s">
        <v>273</v>
      </c>
      <c r="J38" s="68" t="s">
        <v>273</v>
      </c>
      <c r="K38" s="95" t="s">
        <v>29</v>
      </c>
      <c r="L38" s="95" t="s">
        <v>14</v>
      </c>
      <c r="M38" s="69" t="str">
        <f t="shared" si="0"/>
        <v>B - Raro / 5 - Extremo</v>
      </c>
      <c r="N38" s="69" t="str">
        <f t="shared" si="1"/>
        <v>B5</v>
      </c>
      <c r="O38" s="70" t="str">
        <f>VLOOKUP(N38,'MATRIZ RAM VALORACIÓN'!$AD$10:$AE$45,2,0)</f>
        <v>Intermedio</v>
      </c>
      <c r="P38" s="71" t="str">
        <f t="shared" si="2"/>
        <v>Medio</v>
      </c>
      <c r="Q38" s="145" t="s">
        <v>1941</v>
      </c>
      <c r="R38" s="145" t="s">
        <v>3078</v>
      </c>
      <c r="S38" s="179" t="s">
        <v>359</v>
      </c>
      <c r="T38" s="160" t="s">
        <v>1463</v>
      </c>
      <c r="U38" s="84" t="s">
        <v>318</v>
      </c>
      <c r="V38" s="84" t="s">
        <v>267</v>
      </c>
      <c r="W38" s="68" t="s">
        <v>264</v>
      </c>
      <c r="X38" s="68" t="s">
        <v>264</v>
      </c>
      <c r="Y38" s="68" t="s">
        <v>273</v>
      </c>
      <c r="Z38" s="68" t="s">
        <v>273</v>
      </c>
      <c r="AA38" s="68" t="s">
        <v>264</v>
      </c>
      <c r="AB38" s="68" t="s">
        <v>264</v>
      </c>
      <c r="AC38" s="68" t="s">
        <v>264</v>
      </c>
      <c r="AD38" s="68" t="s">
        <v>264</v>
      </c>
      <c r="AE38" s="68" t="s">
        <v>264</v>
      </c>
      <c r="AF38" s="68" t="s">
        <v>273</v>
      </c>
      <c r="AG38" s="68" t="s">
        <v>273</v>
      </c>
      <c r="AH38" s="73" t="s">
        <v>22</v>
      </c>
      <c r="AI38" s="74" t="str">
        <f t="shared" si="3"/>
        <v>Moderado</v>
      </c>
      <c r="AJ38" s="75" t="s">
        <v>313</v>
      </c>
      <c r="AK38" s="99" t="s">
        <v>10</v>
      </c>
      <c r="AL38" s="99" t="s">
        <v>17</v>
      </c>
      <c r="AM38" s="98" t="str">
        <f t="shared" si="10"/>
        <v>B5FuerteDirectamente Indirectamente</v>
      </c>
      <c r="AN38" s="75" t="str">
        <f>VLOOKUP(AO38,Hoja3!$G$2:$H$648,2,0)</f>
        <v>A:Improbable / 4:Mayor</v>
      </c>
      <c r="AO38" s="69" t="str">
        <f>VLOOKUP(AM38,Hoja3!F:G,2,0)</f>
        <v>A4</v>
      </c>
      <c r="AP38" s="70" t="str">
        <f>VLOOKUP(AO38,'MATRIZ RAM VALORACIÓN'!$AD$10:$AE$45,2,0)</f>
        <v>Bajo</v>
      </c>
      <c r="AQ38" s="189"/>
      <c r="AR38" s="189"/>
      <c r="AS38" s="110"/>
      <c r="AT38" s="88">
        <f t="shared" si="11"/>
        <v>5</v>
      </c>
      <c r="AU38" s="88">
        <f t="shared" si="12"/>
        <v>70</v>
      </c>
      <c r="AV38" s="89">
        <f t="shared" si="7"/>
        <v>75</v>
      </c>
    </row>
    <row r="39" spans="1:48" s="111" customFormat="1" ht="164.25" hidden="1" customHeight="1" x14ac:dyDescent="0.3">
      <c r="A39" s="98" t="s">
        <v>306</v>
      </c>
      <c r="B39" s="98" t="s">
        <v>308</v>
      </c>
      <c r="C39" s="101" t="s">
        <v>343</v>
      </c>
      <c r="D39" s="145" t="s">
        <v>2188</v>
      </c>
      <c r="E39" s="68" t="s">
        <v>273</v>
      </c>
      <c r="F39" s="68" t="s">
        <v>264</v>
      </c>
      <c r="G39" s="68" t="s">
        <v>264</v>
      </c>
      <c r="H39" s="68" t="s">
        <v>264</v>
      </c>
      <c r="I39" s="68" t="s">
        <v>273</v>
      </c>
      <c r="J39" s="68" t="s">
        <v>273</v>
      </c>
      <c r="K39" s="95" t="s">
        <v>20</v>
      </c>
      <c r="L39" s="95" t="s">
        <v>14</v>
      </c>
      <c r="M39" s="69" t="str">
        <f t="shared" si="0"/>
        <v>D - Probable / 5 - Extremo</v>
      </c>
      <c r="N39" s="69" t="str">
        <f t="shared" si="1"/>
        <v>D5</v>
      </c>
      <c r="O39" s="70" t="str">
        <f>VLOOKUP(N39,'MATRIZ RAM VALORACIÓN'!$AD$10:$AE$45,2,0)</f>
        <v>Alto</v>
      </c>
      <c r="P39" s="71" t="str">
        <f t="shared" si="2"/>
        <v>Alto</v>
      </c>
      <c r="Q39" s="145" t="s">
        <v>344</v>
      </c>
      <c r="R39" s="145" t="s">
        <v>2226</v>
      </c>
      <c r="S39" s="179" t="s">
        <v>33</v>
      </c>
      <c r="T39" s="160" t="s">
        <v>1464</v>
      </c>
      <c r="U39" s="84" t="s">
        <v>318</v>
      </c>
      <c r="V39" s="84" t="s">
        <v>265</v>
      </c>
      <c r="W39" s="68" t="s">
        <v>264</v>
      </c>
      <c r="X39" s="68" t="s">
        <v>264</v>
      </c>
      <c r="Y39" s="68" t="s">
        <v>264</v>
      </c>
      <c r="Z39" s="68" t="s">
        <v>264</v>
      </c>
      <c r="AA39" s="68" t="s">
        <v>264</v>
      </c>
      <c r="AB39" s="68" t="s">
        <v>264</v>
      </c>
      <c r="AC39" s="68" t="s">
        <v>264</v>
      </c>
      <c r="AD39" s="68" t="s">
        <v>264</v>
      </c>
      <c r="AE39" s="68" t="s">
        <v>264</v>
      </c>
      <c r="AF39" s="68" t="s">
        <v>264</v>
      </c>
      <c r="AG39" s="68" t="s">
        <v>273</v>
      </c>
      <c r="AH39" s="73" t="s">
        <v>22</v>
      </c>
      <c r="AI39" s="74" t="str">
        <f t="shared" si="3"/>
        <v>Moderado</v>
      </c>
      <c r="AJ39" s="75" t="s">
        <v>313</v>
      </c>
      <c r="AK39" s="99" t="s">
        <v>10</v>
      </c>
      <c r="AL39" s="99" t="s">
        <v>17</v>
      </c>
      <c r="AM39" s="98" t="str">
        <f t="shared" si="10"/>
        <v>D5FuerteDirectamente Indirectamente</v>
      </c>
      <c r="AN39" s="75" t="str">
        <f>VLOOKUP(AO39,Hoja3!$G$2:$H$648,2,0)</f>
        <v>B:Raro / 4:mayor</v>
      </c>
      <c r="AO39" s="69" t="str">
        <f>VLOOKUP(AM39,Hoja3!F:G,2,0)</f>
        <v>B4</v>
      </c>
      <c r="AP39" s="70" t="str">
        <f>VLOOKUP(AO39,'MATRIZ RAM VALORACIÓN'!$AD$10:$AE$45,2,0)</f>
        <v>Medio</v>
      </c>
      <c r="AQ39" s="189"/>
      <c r="AR39" s="189"/>
      <c r="AS39" s="110"/>
      <c r="AT39" s="88">
        <f t="shared" si="11"/>
        <v>5</v>
      </c>
      <c r="AU39" s="88">
        <f t="shared" si="12"/>
        <v>70</v>
      </c>
      <c r="AV39" s="89">
        <f t="shared" si="7"/>
        <v>75</v>
      </c>
    </row>
    <row r="40" spans="1:48" s="185" customFormat="1" ht="164.25" customHeight="1" x14ac:dyDescent="0.3">
      <c r="A40" s="98" t="s">
        <v>306</v>
      </c>
      <c r="B40" s="98" t="s">
        <v>308</v>
      </c>
      <c r="C40" s="101" t="s">
        <v>420</v>
      </c>
      <c r="D40" s="101" t="s">
        <v>1747</v>
      </c>
      <c r="E40" s="68" t="s">
        <v>273</v>
      </c>
      <c r="F40" s="68" t="s">
        <v>273</v>
      </c>
      <c r="G40" s="68" t="s">
        <v>264</v>
      </c>
      <c r="H40" s="68" t="s">
        <v>264</v>
      </c>
      <c r="I40" s="68" t="s">
        <v>273</v>
      </c>
      <c r="J40" s="68" t="s">
        <v>264</v>
      </c>
      <c r="K40" s="95" t="s">
        <v>25</v>
      </c>
      <c r="L40" s="95" t="s">
        <v>36</v>
      </c>
      <c r="M40" s="69" t="str">
        <f t="shared" si="0"/>
        <v>C - Posible / 1 - Leve</v>
      </c>
      <c r="N40" s="69" t="str">
        <f t="shared" si="1"/>
        <v>C1</v>
      </c>
      <c r="O40" s="70" t="str">
        <f>VLOOKUP(N40,'MATRIZ RAM VALORACIÓN'!$AD$10:$AE$45,2,0)</f>
        <v>Bajo</v>
      </c>
      <c r="P40" s="71" t="str">
        <f t="shared" si="2"/>
        <v>Bajo</v>
      </c>
      <c r="Q40" s="145" t="s">
        <v>2245</v>
      </c>
      <c r="R40" s="137" t="s">
        <v>3291</v>
      </c>
      <c r="S40" s="168" t="s">
        <v>1641</v>
      </c>
      <c r="T40" s="160" t="s">
        <v>1468</v>
      </c>
      <c r="U40" s="84" t="s">
        <v>323</v>
      </c>
      <c r="V40" s="84" t="s">
        <v>267</v>
      </c>
      <c r="W40" s="68" t="s">
        <v>264</v>
      </c>
      <c r="X40" s="68" t="s">
        <v>264</v>
      </c>
      <c r="Y40" s="68" t="s">
        <v>264</v>
      </c>
      <c r="Z40" s="68" t="s">
        <v>273</v>
      </c>
      <c r="AA40" s="68" t="s">
        <v>264</v>
      </c>
      <c r="AB40" s="68" t="s">
        <v>273</v>
      </c>
      <c r="AC40" s="68" t="s">
        <v>264</v>
      </c>
      <c r="AD40" s="68" t="s">
        <v>264</v>
      </c>
      <c r="AE40" s="68" t="s">
        <v>264</v>
      </c>
      <c r="AF40" s="68" t="s">
        <v>273</v>
      </c>
      <c r="AG40" s="68" t="s">
        <v>273</v>
      </c>
      <c r="AH40" s="73" t="s">
        <v>22</v>
      </c>
      <c r="AI40" s="74" t="str">
        <f t="shared" si="3"/>
        <v>Fuerte</v>
      </c>
      <c r="AJ40" s="75" t="s">
        <v>313</v>
      </c>
      <c r="AK40" s="99" t="s">
        <v>10</v>
      </c>
      <c r="AL40" s="99" t="s">
        <v>17</v>
      </c>
      <c r="AM40" s="98" t="str">
        <f t="shared" si="10"/>
        <v>C1FuerteDirectamente Indirectamente</v>
      </c>
      <c r="AN40" s="75" t="str">
        <f>VLOOKUP(AO40,Hoja3!$G$2:$H$648,2,0)</f>
        <v>A:Improbable / 1:Leve</v>
      </c>
      <c r="AO40" s="69" t="str">
        <f>VLOOKUP(AM40,Hoja3!F:G,2,0)</f>
        <v>A1</v>
      </c>
      <c r="AP40" s="70" t="str">
        <f>VLOOKUP(AO40,'MATRIZ RAM VALORACIÓN'!$AD$10:$AE$45,2,0)</f>
        <v>Bajo</v>
      </c>
      <c r="AQ40" s="189"/>
      <c r="AR40" s="189"/>
      <c r="AS40" s="110"/>
      <c r="AT40" s="88">
        <f t="shared" si="11"/>
        <v>30</v>
      </c>
      <c r="AU40" s="88">
        <f t="shared" si="12"/>
        <v>70</v>
      </c>
      <c r="AV40" s="88">
        <f t="shared" si="7"/>
        <v>100</v>
      </c>
    </row>
    <row r="41" spans="1:48" s="111" customFormat="1" ht="164.25" customHeight="1" x14ac:dyDescent="0.3">
      <c r="A41" s="98" t="s">
        <v>306</v>
      </c>
      <c r="B41" s="98" t="s">
        <v>308</v>
      </c>
      <c r="C41" s="101" t="s">
        <v>420</v>
      </c>
      <c r="D41" s="101" t="s">
        <v>1747</v>
      </c>
      <c r="E41" s="68" t="s">
        <v>273</v>
      </c>
      <c r="F41" s="68" t="s">
        <v>273</v>
      </c>
      <c r="G41" s="68" t="s">
        <v>264</v>
      </c>
      <c r="H41" s="68" t="s">
        <v>264</v>
      </c>
      <c r="I41" s="68" t="s">
        <v>273</v>
      </c>
      <c r="J41" s="68" t="s">
        <v>264</v>
      </c>
      <c r="K41" s="95" t="s">
        <v>25</v>
      </c>
      <c r="L41" s="95" t="s">
        <v>36</v>
      </c>
      <c r="M41" s="69" t="str">
        <f t="shared" si="0"/>
        <v>C - Posible / 1 - Leve</v>
      </c>
      <c r="N41" s="69" t="str">
        <f t="shared" si="1"/>
        <v>C1</v>
      </c>
      <c r="O41" s="70" t="str">
        <f>VLOOKUP(N41,'MATRIZ RAM VALORACIÓN'!$AD$10:$AE$45,2,0)</f>
        <v>Bajo</v>
      </c>
      <c r="P41" s="71" t="str">
        <f t="shared" si="2"/>
        <v>Bajo</v>
      </c>
      <c r="Q41" s="145" t="s">
        <v>1766</v>
      </c>
      <c r="R41" s="145" t="s">
        <v>2424</v>
      </c>
      <c r="S41" s="179" t="s">
        <v>359</v>
      </c>
      <c r="T41" s="160" t="s">
        <v>2372</v>
      </c>
      <c r="U41" s="84" t="s">
        <v>311</v>
      </c>
      <c r="V41" s="84" t="s">
        <v>265</v>
      </c>
      <c r="W41" s="68" t="s">
        <v>273</v>
      </c>
      <c r="X41" s="68" t="s">
        <v>273</v>
      </c>
      <c r="Y41" s="68" t="s">
        <v>264</v>
      </c>
      <c r="Z41" s="68" t="s">
        <v>273</v>
      </c>
      <c r="AA41" s="68" t="s">
        <v>273</v>
      </c>
      <c r="AB41" s="68" t="s">
        <v>264</v>
      </c>
      <c r="AC41" s="68" t="s">
        <v>264</v>
      </c>
      <c r="AD41" s="68" t="s">
        <v>264</v>
      </c>
      <c r="AE41" s="68" t="s">
        <v>264</v>
      </c>
      <c r="AF41" s="68" t="s">
        <v>273</v>
      </c>
      <c r="AG41" s="68" t="s">
        <v>273</v>
      </c>
      <c r="AH41" s="73" t="s">
        <v>22</v>
      </c>
      <c r="AI41" s="74" t="str">
        <f t="shared" si="3"/>
        <v>Moderado</v>
      </c>
      <c r="AJ41" s="75" t="s">
        <v>313</v>
      </c>
      <c r="AK41" s="99" t="s">
        <v>10</v>
      </c>
      <c r="AL41" s="99" t="s">
        <v>17</v>
      </c>
      <c r="AM41" s="98" t="str">
        <f t="shared" si="10"/>
        <v>C1FuerteDirectamente Indirectamente</v>
      </c>
      <c r="AN41" s="75" t="str">
        <f>VLOOKUP(AO41,Hoja3!$G$2:$H$648,2,0)</f>
        <v>A:Improbable / 1:Leve</v>
      </c>
      <c r="AO41" s="69" t="str">
        <f>VLOOKUP(AM41,Hoja3!F:G,2,0)</f>
        <v>A1</v>
      </c>
      <c r="AP41" s="70" t="str">
        <f>VLOOKUP(AO41,'MATRIZ RAM VALORACIÓN'!$AD$10:$AE$45,2,0)</f>
        <v>Bajo</v>
      </c>
      <c r="AQ41" s="189"/>
      <c r="AR41" s="189"/>
      <c r="AS41" s="110"/>
      <c r="AT41" s="88">
        <f t="shared" si="11"/>
        <v>15</v>
      </c>
      <c r="AU41" s="88">
        <f t="shared" si="12"/>
        <v>70</v>
      </c>
      <c r="AV41" s="89">
        <f t="shared" si="7"/>
        <v>85</v>
      </c>
    </row>
    <row r="42" spans="1:48" s="111" customFormat="1" ht="164.25" customHeight="1" x14ac:dyDescent="0.3">
      <c r="A42" s="98" t="s">
        <v>306</v>
      </c>
      <c r="B42" s="98" t="s">
        <v>308</v>
      </c>
      <c r="C42" s="162" t="s">
        <v>420</v>
      </c>
      <c r="D42" s="101" t="s">
        <v>1747</v>
      </c>
      <c r="E42" s="68" t="s">
        <v>273</v>
      </c>
      <c r="F42" s="68" t="s">
        <v>273</v>
      </c>
      <c r="G42" s="68" t="s">
        <v>264</v>
      </c>
      <c r="H42" s="68" t="s">
        <v>264</v>
      </c>
      <c r="I42" s="68" t="s">
        <v>273</v>
      </c>
      <c r="J42" s="68" t="s">
        <v>264</v>
      </c>
      <c r="K42" s="95" t="s">
        <v>25</v>
      </c>
      <c r="L42" s="95" t="s">
        <v>36</v>
      </c>
      <c r="M42" s="69" t="str">
        <f t="shared" si="0"/>
        <v>C - Posible / 1 - Leve</v>
      </c>
      <c r="N42" s="69" t="str">
        <f t="shared" si="1"/>
        <v>C1</v>
      </c>
      <c r="O42" s="70" t="str">
        <f>VLOOKUP(N42,'MATRIZ RAM VALORACIÓN'!$AD$10:$AE$45,2,0)</f>
        <v>Bajo</v>
      </c>
      <c r="P42" s="71" t="str">
        <f t="shared" si="2"/>
        <v>Bajo</v>
      </c>
      <c r="Q42" s="145" t="s">
        <v>422</v>
      </c>
      <c r="R42" s="145" t="s">
        <v>2247</v>
      </c>
      <c r="S42" s="179" t="s">
        <v>359</v>
      </c>
      <c r="T42" s="160" t="s">
        <v>2373</v>
      </c>
      <c r="U42" s="84" t="s">
        <v>311</v>
      </c>
      <c r="V42" s="84" t="s">
        <v>267</v>
      </c>
      <c r="W42" s="68" t="s">
        <v>264</v>
      </c>
      <c r="X42" s="68" t="s">
        <v>264</v>
      </c>
      <c r="Y42" s="68" t="s">
        <v>264</v>
      </c>
      <c r="Z42" s="68" t="s">
        <v>264</v>
      </c>
      <c r="AA42" s="68" t="s">
        <v>264</v>
      </c>
      <c r="AB42" s="68" t="s">
        <v>264</v>
      </c>
      <c r="AC42" s="68" t="s">
        <v>264</v>
      </c>
      <c r="AD42" s="68" t="s">
        <v>264</v>
      </c>
      <c r="AE42" s="68" t="s">
        <v>264</v>
      </c>
      <c r="AF42" s="68" t="s">
        <v>273</v>
      </c>
      <c r="AG42" s="68" t="s">
        <v>273</v>
      </c>
      <c r="AH42" s="73" t="s">
        <v>22</v>
      </c>
      <c r="AI42" s="74" t="str">
        <f t="shared" si="3"/>
        <v>Moderado</v>
      </c>
      <c r="AJ42" s="75" t="s">
        <v>313</v>
      </c>
      <c r="AK42" s="99" t="s">
        <v>10</v>
      </c>
      <c r="AL42" s="99" t="s">
        <v>17</v>
      </c>
      <c r="AM42" s="98" t="str">
        <f t="shared" si="10"/>
        <v>C1FuerteDirectamente Indirectamente</v>
      </c>
      <c r="AN42" s="75" t="str">
        <f>VLOOKUP(AO42,Hoja3!$G$2:$H$648,2,0)</f>
        <v>A:Improbable / 1:Leve</v>
      </c>
      <c r="AO42" s="69" t="str">
        <f>VLOOKUP(AM42,Hoja3!F:G,2,0)</f>
        <v>A1</v>
      </c>
      <c r="AP42" s="70" t="str">
        <f>VLOOKUP(AO42,'MATRIZ RAM VALORACIÓN'!$AD$10:$AE$45,2,0)</f>
        <v>Bajo</v>
      </c>
      <c r="AQ42" s="189"/>
      <c r="AR42" s="189"/>
      <c r="AS42" s="110"/>
      <c r="AT42" s="88">
        <f t="shared" si="11"/>
        <v>15</v>
      </c>
      <c r="AU42" s="88">
        <f t="shared" si="12"/>
        <v>70</v>
      </c>
      <c r="AV42" s="89">
        <f t="shared" si="7"/>
        <v>85</v>
      </c>
    </row>
    <row r="43" spans="1:48" s="111" customFormat="1" ht="164.25" customHeight="1" x14ac:dyDescent="0.3">
      <c r="A43" s="98" t="s">
        <v>306</v>
      </c>
      <c r="B43" s="98" t="s">
        <v>308</v>
      </c>
      <c r="C43" s="162" t="s">
        <v>420</v>
      </c>
      <c r="D43" s="101" t="s">
        <v>1747</v>
      </c>
      <c r="E43" s="68" t="s">
        <v>273</v>
      </c>
      <c r="F43" s="68" t="s">
        <v>273</v>
      </c>
      <c r="G43" s="68" t="s">
        <v>264</v>
      </c>
      <c r="H43" s="68" t="s">
        <v>264</v>
      </c>
      <c r="I43" s="68" t="s">
        <v>273</v>
      </c>
      <c r="J43" s="68" t="s">
        <v>264</v>
      </c>
      <c r="K43" s="95" t="s">
        <v>25</v>
      </c>
      <c r="L43" s="95" t="s">
        <v>36</v>
      </c>
      <c r="M43" s="69" t="str">
        <f t="shared" si="0"/>
        <v>C - Posible / 1 - Leve</v>
      </c>
      <c r="N43" s="69" t="str">
        <f t="shared" si="1"/>
        <v>C1</v>
      </c>
      <c r="O43" s="70" t="str">
        <f>VLOOKUP(N43,'MATRIZ RAM VALORACIÓN'!$AD$10:$AE$45,2,0)</f>
        <v>Bajo</v>
      </c>
      <c r="P43" s="71" t="str">
        <f t="shared" si="2"/>
        <v>Bajo</v>
      </c>
      <c r="Q43" s="145" t="s">
        <v>2248</v>
      </c>
      <c r="R43" s="145" t="s">
        <v>2249</v>
      </c>
      <c r="S43" s="179" t="s">
        <v>45</v>
      </c>
      <c r="T43" s="160" t="s">
        <v>2374</v>
      </c>
      <c r="U43" s="84" t="s">
        <v>311</v>
      </c>
      <c r="V43" s="84" t="s">
        <v>265</v>
      </c>
      <c r="W43" s="68" t="s">
        <v>264</v>
      </c>
      <c r="X43" s="68" t="s">
        <v>264</v>
      </c>
      <c r="Y43" s="68" t="s">
        <v>264</v>
      </c>
      <c r="Z43" s="68" t="s">
        <v>264</v>
      </c>
      <c r="AA43" s="68" t="s">
        <v>264</v>
      </c>
      <c r="AB43" s="68" t="s">
        <v>273</v>
      </c>
      <c r="AC43" s="68" t="s">
        <v>264</v>
      </c>
      <c r="AD43" s="68" t="s">
        <v>264</v>
      </c>
      <c r="AE43" s="68" t="s">
        <v>264</v>
      </c>
      <c r="AF43" s="68" t="s">
        <v>273</v>
      </c>
      <c r="AG43" s="68" t="s">
        <v>273</v>
      </c>
      <c r="AH43" s="73" t="s">
        <v>22</v>
      </c>
      <c r="AI43" s="74" t="str">
        <f t="shared" si="3"/>
        <v>Moderado</v>
      </c>
      <c r="AJ43" s="75" t="s">
        <v>313</v>
      </c>
      <c r="AK43" s="99" t="s">
        <v>10</v>
      </c>
      <c r="AL43" s="99" t="s">
        <v>17</v>
      </c>
      <c r="AM43" s="98" t="str">
        <f t="shared" si="10"/>
        <v>C1FuerteDirectamente Indirectamente</v>
      </c>
      <c r="AN43" s="75" t="str">
        <f>VLOOKUP(AO43,Hoja3!$G$2:$H$648,2,0)</f>
        <v>A:Improbable / 1:Leve</v>
      </c>
      <c r="AO43" s="69" t="str">
        <f>VLOOKUP(AM43,Hoja3!F:G,2,0)</f>
        <v>A1</v>
      </c>
      <c r="AP43" s="70" t="str">
        <f>VLOOKUP(AO43,'MATRIZ RAM VALORACIÓN'!$AD$10:$AE$45,2,0)</f>
        <v>Bajo</v>
      </c>
      <c r="AQ43" s="189"/>
      <c r="AR43" s="189"/>
      <c r="AS43" s="110"/>
      <c r="AT43" s="88">
        <f t="shared" si="11"/>
        <v>15</v>
      </c>
      <c r="AU43" s="88">
        <f t="shared" si="12"/>
        <v>70</v>
      </c>
      <c r="AV43" s="89">
        <f t="shared" si="7"/>
        <v>85</v>
      </c>
    </row>
    <row r="44" spans="1:48" s="111" customFormat="1" ht="164.25" customHeight="1" x14ac:dyDescent="0.3">
      <c r="A44" s="98" t="s">
        <v>306</v>
      </c>
      <c r="B44" s="98" t="s">
        <v>308</v>
      </c>
      <c r="C44" s="162" t="s">
        <v>420</v>
      </c>
      <c r="D44" s="101" t="s">
        <v>1747</v>
      </c>
      <c r="E44" s="68" t="s">
        <v>273</v>
      </c>
      <c r="F44" s="68" t="s">
        <v>273</v>
      </c>
      <c r="G44" s="68" t="s">
        <v>264</v>
      </c>
      <c r="H44" s="68" t="s">
        <v>264</v>
      </c>
      <c r="I44" s="68" t="s">
        <v>273</v>
      </c>
      <c r="J44" s="68" t="s">
        <v>264</v>
      </c>
      <c r="K44" s="95" t="s">
        <v>25</v>
      </c>
      <c r="L44" s="95" t="s">
        <v>36</v>
      </c>
      <c r="M44" s="69" t="str">
        <f t="shared" si="0"/>
        <v>C - Posible / 1 - Leve</v>
      </c>
      <c r="N44" s="69" t="str">
        <f t="shared" si="1"/>
        <v>C1</v>
      </c>
      <c r="O44" s="70" t="str">
        <f>VLOOKUP(N44,'MATRIZ RAM VALORACIÓN'!$AD$10:$AE$45,2,0)</f>
        <v>Bajo</v>
      </c>
      <c r="P44" s="71" t="str">
        <f t="shared" si="2"/>
        <v>Bajo</v>
      </c>
      <c r="Q44" s="145" t="s">
        <v>425</v>
      </c>
      <c r="R44" s="145" t="s">
        <v>1469</v>
      </c>
      <c r="S44" s="179" t="s">
        <v>43</v>
      </c>
      <c r="T44" s="160" t="s">
        <v>1752</v>
      </c>
      <c r="U44" s="84" t="s">
        <v>311</v>
      </c>
      <c r="V44" s="84" t="s">
        <v>265</v>
      </c>
      <c r="W44" s="68" t="s">
        <v>264</v>
      </c>
      <c r="X44" s="68" t="s">
        <v>264</v>
      </c>
      <c r="Y44" s="68" t="s">
        <v>264</v>
      </c>
      <c r="Z44" s="68" t="s">
        <v>273</v>
      </c>
      <c r="AA44" s="68" t="s">
        <v>264</v>
      </c>
      <c r="AB44" s="68" t="s">
        <v>264</v>
      </c>
      <c r="AC44" s="68" t="s">
        <v>264</v>
      </c>
      <c r="AD44" s="68" t="s">
        <v>264</v>
      </c>
      <c r="AE44" s="68" t="s">
        <v>264</v>
      </c>
      <c r="AF44" s="68" t="s">
        <v>273</v>
      </c>
      <c r="AG44" s="68" t="s">
        <v>273</v>
      </c>
      <c r="AH44" s="73" t="s">
        <v>22</v>
      </c>
      <c r="AI44" s="74" t="str">
        <f t="shared" si="3"/>
        <v>Moderado</v>
      </c>
      <c r="AJ44" s="75" t="s">
        <v>313</v>
      </c>
      <c r="AK44" s="99" t="s">
        <v>10</v>
      </c>
      <c r="AL44" s="99" t="s">
        <v>17</v>
      </c>
      <c r="AM44" s="98" t="str">
        <f t="shared" si="10"/>
        <v>C1FuerteDirectamente Indirectamente</v>
      </c>
      <c r="AN44" s="75" t="str">
        <f>VLOOKUP(AO44,Hoja3!$G$2:$H$648,2,0)</f>
        <v>A:Improbable / 1:Leve</v>
      </c>
      <c r="AO44" s="69" t="str">
        <f>VLOOKUP(AM44,Hoja3!F:G,2,0)</f>
        <v>A1</v>
      </c>
      <c r="AP44" s="70" t="str">
        <f>VLOOKUP(AO44,'MATRIZ RAM VALORACIÓN'!$AD$10:$AE$45,2,0)</f>
        <v>Bajo</v>
      </c>
      <c r="AQ44" s="189"/>
      <c r="AR44" s="189"/>
      <c r="AS44" s="110"/>
      <c r="AT44" s="88">
        <f t="shared" si="11"/>
        <v>15</v>
      </c>
      <c r="AU44" s="88">
        <f t="shared" si="12"/>
        <v>70</v>
      </c>
      <c r="AV44" s="89">
        <f t="shared" si="7"/>
        <v>85</v>
      </c>
    </row>
    <row r="45" spans="1:48" s="111" customFormat="1" ht="164.25" customHeight="1" x14ac:dyDescent="0.3">
      <c r="A45" s="98" t="s">
        <v>306</v>
      </c>
      <c r="B45" s="98" t="s">
        <v>308</v>
      </c>
      <c r="C45" s="162" t="s">
        <v>420</v>
      </c>
      <c r="D45" s="101" t="s">
        <v>1747</v>
      </c>
      <c r="E45" s="68" t="s">
        <v>273</v>
      </c>
      <c r="F45" s="68" t="s">
        <v>273</v>
      </c>
      <c r="G45" s="68" t="s">
        <v>264</v>
      </c>
      <c r="H45" s="68" t="s">
        <v>264</v>
      </c>
      <c r="I45" s="68" t="s">
        <v>273</v>
      </c>
      <c r="J45" s="68" t="s">
        <v>264</v>
      </c>
      <c r="K45" s="95" t="s">
        <v>25</v>
      </c>
      <c r="L45" s="95" t="s">
        <v>36</v>
      </c>
      <c r="M45" s="69" t="str">
        <f t="shared" si="0"/>
        <v>C - Posible / 1 - Leve</v>
      </c>
      <c r="N45" s="69" t="str">
        <f t="shared" si="1"/>
        <v>C1</v>
      </c>
      <c r="O45" s="70" t="str">
        <f>VLOOKUP(N45,'MATRIZ RAM VALORACIÓN'!$AD$10:$AE$45,2,0)</f>
        <v>Bajo</v>
      </c>
      <c r="P45" s="71" t="str">
        <f t="shared" si="2"/>
        <v>Bajo</v>
      </c>
      <c r="Q45" s="146" t="s">
        <v>427</v>
      </c>
      <c r="R45" s="137" t="s">
        <v>2250</v>
      </c>
      <c r="S45" s="179" t="s">
        <v>359</v>
      </c>
      <c r="T45" s="169" t="s">
        <v>1534</v>
      </c>
      <c r="U45" s="84" t="s">
        <v>311</v>
      </c>
      <c r="V45" s="84" t="s">
        <v>267</v>
      </c>
      <c r="W45" s="68" t="s">
        <v>264</v>
      </c>
      <c r="X45" s="68" t="s">
        <v>264</v>
      </c>
      <c r="Y45" s="68" t="s">
        <v>264</v>
      </c>
      <c r="Z45" s="68" t="s">
        <v>264</v>
      </c>
      <c r="AA45" s="68" t="s">
        <v>264</v>
      </c>
      <c r="AB45" s="68" t="s">
        <v>264</v>
      </c>
      <c r="AC45" s="68" t="s">
        <v>264</v>
      </c>
      <c r="AD45" s="68" t="s">
        <v>264</v>
      </c>
      <c r="AE45" s="68" t="s">
        <v>264</v>
      </c>
      <c r="AF45" s="68" t="s">
        <v>273</v>
      </c>
      <c r="AG45" s="68" t="s">
        <v>273</v>
      </c>
      <c r="AH45" s="73" t="s">
        <v>22</v>
      </c>
      <c r="AI45" s="74" t="str">
        <f t="shared" si="3"/>
        <v>Moderado</v>
      </c>
      <c r="AJ45" s="75" t="s">
        <v>313</v>
      </c>
      <c r="AK45" s="99" t="s">
        <v>10</v>
      </c>
      <c r="AL45" s="99" t="s">
        <v>17</v>
      </c>
      <c r="AM45" s="98" t="str">
        <f t="shared" si="10"/>
        <v>C1FuerteDirectamente Indirectamente</v>
      </c>
      <c r="AN45" s="75" t="str">
        <f>VLOOKUP(AO45,Hoja3!$G$2:$H$648,2,0)</f>
        <v>A:Improbable / 1:Leve</v>
      </c>
      <c r="AO45" s="69" t="str">
        <f>VLOOKUP(AM45,Hoja3!F:G,2,0)</f>
        <v>A1</v>
      </c>
      <c r="AP45" s="70" t="str">
        <f>VLOOKUP(AO45,'MATRIZ RAM VALORACIÓN'!$AD$10:$AE$45,2,0)</f>
        <v>Bajo</v>
      </c>
      <c r="AQ45" s="189"/>
      <c r="AR45" s="189"/>
      <c r="AS45" s="110"/>
      <c r="AT45" s="88">
        <f t="shared" si="11"/>
        <v>15</v>
      </c>
      <c r="AU45" s="88">
        <f t="shared" si="12"/>
        <v>70</v>
      </c>
      <c r="AV45" s="89">
        <f t="shared" si="7"/>
        <v>85</v>
      </c>
    </row>
    <row r="46" spans="1:48" s="111" customFormat="1" ht="164.25" customHeight="1" x14ac:dyDescent="0.3">
      <c r="A46" s="98" t="s">
        <v>306</v>
      </c>
      <c r="B46" s="98" t="s">
        <v>308</v>
      </c>
      <c r="C46" s="162" t="s">
        <v>420</v>
      </c>
      <c r="D46" s="101" t="s">
        <v>1747</v>
      </c>
      <c r="E46" s="68" t="s">
        <v>273</v>
      </c>
      <c r="F46" s="68" t="s">
        <v>273</v>
      </c>
      <c r="G46" s="68" t="s">
        <v>264</v>
      </c>
      <c r="H46" s="68" t="s">
        <v>264</v>
      </c>
      <c r="I46" s="68" t="s">
        <v>273</v>
      </c>
      <c r="J46" s="68" t="s">
        <v>264</v>
      </c>
      <c r="K46" s="95" t="s">
        <v>25</v>
      </c>
      <c r="L46" s="95" t="s">
        <v>36</v>
      </c>
      <c r="M46" s="69" t="str">
        <f t="shared" si="0"/>
        <v>C - Posible / 1 - Leve</v>
      </c>
      <c r="N46" s="69" t="str">
        <f t="shared" si="1"/>
        <v>C1</v>
      </c>
      <c r="O46" s="70" t="str">
        <f>VLOOKUP(N46,'MATRIZ RAM VALORACIÓN'!$AD$10:$AE$45,2,0)</f>
        <v>Bajo</v>
      </c>
      <c r="P46" s="71" t="str">
        <f t="shared" si="2"/>
        <v>Bajo</v>
      </c>
      <c r="Q46" s="145" t="s">
        <v>428</v>
      </c>
      <c r="R46" s="145" t="s">
        <v>1757</v>
      </c>
      <c r="S46" s="179" t="s">
        <v>38</v>
      </c>
      <c r="T46" s="135" t="s">
        <v>429</v>
      </c>
      <c r="U46" s="84" t="s">
        <v>318</v>
      </c>
      <c r="V46" s="84" t="s">
        <v>265</v>
      </c>
      <c r="W46" s="68" t="s">
        <v>264</v>
      </c>
      <c r="X46" s="68" t="s">
        <v>264</v>
      </c>
      <c r="Y46" s="68" t="s">
        <v>264</v>
      </c>
      <c r="Z46" s="68" t="s">
        <v>264</v>
      </c>
      <c r="AA46" s="68" t="s">
        <v>264</v>
      </c>
      <c r="AB46" s="68" t="s">
        <v>264</v>
      </c>
      <c r="AC46" s="68" t="s">
        <v>264</v>
      </c>
      <c r="AD46" s="68" t="s">
        <v>264</v>
      </c>
      <c r="AE46" s="68" t="s">
        <v>264</v>
      </c>
      <c r="AF46" s="68" t="s">
        <v>273</v>
      </c>
      <c r="AG46" s="68" t="s">
        <v>273</v>
      </c>
      <c r="AH46" s="73" t="s">
        <v>22</v>
      </c>
      <c r="AI46" s="74" t="str">
        <f t="shared" si="3"/>
        <v>Moderado</v>
      </c>
      <c r="AJ46" s="75" t="s">
        <v>313</v>
      </c>
      <c r="AK46" s="99" t="s">
        <v>10</v>
      </c>
      <c r="AL46" s="99" t="s">
        <v>17</v>
      </c>
      <c r="AM46" s="98" t="str">
        <f t="shared" si="10"/>
        <v>C1FuerteDirectamente Indirectamente</v>
      </c>
      <c r="AN46" s="75" t="str">
        <f>VLOOKUP(AO46,Hoja3!$G$2:$H$648,2,0)</f>
        <v>A:Improbable / 1:Leve</v>
      </c>
      <c r="AO46" s="69" t="str">
        <f>VLOOKUP(AM46,Hoja3!F:G,2,0)</f>
        <v>A1</v>
      </c>
      <c r="AP46" s="70" t="str">
        <f>VLOOKUP(AO46,'MATRIZ RAM VALORACIÓN'!$AD$10:$AE$45,2,0)</f>
        <v>Bajo</v>
      </c>
      <c r="AQ46" s="189"/>
      <c r="AR46" s="189"/>
      <c r="AS46" s="110"/>
      <c r="AT46" s="88">
        <f t="shared" si="11"/>
        <v>5</v>
      </c>
      <c r="AU46" s="88">
        <f t="shared" si="12"/>
        <v>70</v>
      </c>
      <c r="AV46" s="89">
        <f t="shared" si="7"/>
        <v>75</v>
      </c>
    </row>
    <row r="47" spans="1:48" s="111" customFormat="1" ht="164.25" customHeight="1" x14ac:dyDescent="0.3">
      <c r="A47" s="98" t="s">
        <v>306</v>
      </c>
      <c r="B47" s="98" t="s">
        <v>308</v>
      </c>
      <c r="C47" s="162" t="s">
        <v>420</v>
      </c>
      <c r="D47" s="101" t="s">
        <v>1747</v>
      </c>
      <c r="E47" s="68" t="s">
        <v>273</v>
      </c>
      <c r="F47" s="68" t="s">
        <v>273</v>
      </c>
      <c r="G47" s="68" t="s">
        <v>264</v>
      </c>
      <c r="H47" s="68" t="s">
        <v>264</v>
      </c>
      <c r="I47" s="68" t="s">
        <v>273</v>
      </c>
      <c r="J47" s="68" t="s">
        <v>264</v>
      </c>
      <c r="K47" s="95" t="s">
        <v>25</v>
      </c>
      <c r="L47" s="95" t="s">
        <v>36</v>
      </c>
      <c r="M47" s="69" t="str">
        <f t="shared" si="0"/>
        <v>C - Posible / 1 - Leve</v>
      </c>
      <c r="N47" s="69" t="str">
        <f t="shared" si="1"/>
        <v>C1</v>
      </c>
      <c r="O47" s="70" t="str">
        <f>VLOOKUP(N47,'MATRIZ RAM VALORACIÓN'!$AD$10:$AE$45,2,0)</f>
        <v>Bajo</v>
      </c>
      <c r="P47" s="71" t="str">
        <f t="shared" si="2"/>
        <v>Bajo</v>
      </c>
      <c r="Q47" s="115" t="s">
        <v>3508</v>
      </c>
      <c r="R47" s="145" t="s">
        <v>3509</v>
      </c>
      <c r="S47" s="180" t="s">
        <v>23</v>
      </c>
      <c r="T47" s="171" t="s">
        <v>3510</v>
      </c>
      <c r="U47" s="73"/>
      <c r="V47" s="73"/>
      <c r="W47" s="68" t="s">
        <v>264</v>
      </c>
      <c r="X47" s="68" t="s">
        <v>264</v>
      </c>
      <c r="Y47" s="68" t="s">
        <v>264</v>
      </c>
      <c r="Z47" s="68" t="s">
        <v>264</v>
      </c>
      <c r="AA47" s="68" t="s">
        <v>264</v>
      </c>
      <c r="AB47" s="68" t="s">
        <v>264</v>
      </c>
      <c r="AC47" s="68" t="s">
        <v>264</v>
      </c>
      <c r="AD47" s="68" t="s">
        <v>264</v>
      </c>
      <c r="AE47" s="68" t="s">
        <v>264</v>
      </c>
      <c r="AF47" s="68" t="s">
        <v>273</v>
      </c>
      <c r="AG47" s="68" t="s">
        <v>273</v>
      </c>
      <c r="AH47" s="73" t="s">
        <v>22</v>
      </c>
      <c r="AI47" s="74" t="str">
        <f t="shared" si="3"/>
        <v>Débil</v>
      </c>
      <c r="AJ47" s="75" t="s">
        <v>313</v>
      </c>
      <c r="AK47" s="99" t="s">
        <v>10</v>
      </c>
      <c r="AL47" s="99" t="s">
        <v>17</v>
      </c>
      <c r="AM47" s="98" t="str">
        <f t="shared" si="10"/>
        <v>C1FuerteDirectamente Indirectamente</v>
      </c>
      <c r="AN47" s="75" t="str">
        <f>VLOOKUP(AO47,Hoja3!$G$2:$H$648,2,0)</f>
        <v>A:Improbable / 1:Leve</v>
      </c>
      <c r="AO47" s="69" t="str">
        <f>VLOOKUP(AM47,Hoja3!F:G,2,0)</f>
        <v>A1</v>
      </c>
      <c r="AP47" s="70" t="str">
        <f>VLOOKUP(AO47,'MATRIZ RAM VALORACIÓN'!$AD$10:$AE$45,2,0)</f>
        <v>Bajo</v>
      </c>
      <c r="AQ47" s="189"/>
      <c r="AR47" s="189"/>
      <c r="AS47" s="110"/>
      <c r="AT47" s="88"/>
      <c r="AU47" s="88"/>
      <c r="AV47" s="89"/>
    </row>
    <row r="48" spans="1:48" s="111" customFormat="1" ht="164.25" hidden="1" customHeight="1" x14ac:dyDescent="0.3">
      <c r="A48" s="98" t="s">
        <v>306</v>
      </c>
      <c r="B48" s="98" t="s">
        <v>308</v>
      </c>
      <c r="C48" s="162" t="s">
        <v>1794</v>
      </c>
      <c r="D48" s="101" t="s">
        <v>1857</v>
      </c>
      <c r="E48" s="68" t="s">
        <v>264</v>
      </c>
      <c r="F48" s="68" t="s">
        <v>264</v>
      </c>
      <c r="G48" s="68" t="s">
        <v>264</v>
      </c>
      <c r="H48" s="68" t="s">
        <v>264</v>
      </c>
      <c r="I48" s="68" t="s">
        <v>264</v>
      </c>
      <c r="J48" s="68" t="s">
        <v>264</v>
      </c>
      <c r="K48" s="95" t="s">
        <v>7</v>
      </c>
      <c r="L48" s="95" t="s">
        <v>26</v>
      </c>
      <c r="M48" s="69" t="str">
        <f t="shared" si="0"/>
        <v xml:space="preserve">F - Con Certeza / 3 - Moderado </v>
      </c>
      <c r="N48" s="69" t="str">
        <f t="shared" si="1"/>
        <v>F3</v>
      </c>
      <c r="O48" s="70" t="str">
        <f>VLOOKUP(N48,'MATRIZ RAM VALORACIÓN'!$AD$10:$AE$45,2,0)</f>
        <v>Alto</v>
      </c>
      <c r="P48" s="71" t="str">
        <f t="shared" si="2"/>
        <v>Alto</v>
      </c>
      <c r="Q48" s="145" t="s">
        <v>2251</v>
      </c>
      <c r="R48" s="145" t="s">
        <v>1476</v>
      </c>
      <c r="S48" s="179" t="s">
        <v>43</v>
      </c>
      <c r="T48" s="171" t="s">
        <v>2376</v>
      </c>
      <c r="U48" s="84" t="s">
        <v>311</v>
      </c>
      <c r="V48" s="84" t="s">
        <v>267</v>
      </c>
      <c r="W48" s="68" t="s">
        <v>264</v>
      </c>
      <c r="X48" s="68" t="s">
        <v>264</v>
      </c>
      <c r="Y48" s="68" t="s">
        <v>264</v>
      </c>
      <c r="Z48" s="68" t="s">
        <v>264</v>
      </c>
      <c r="AA48" s="68" t="s">
        <v>264</v>
      </c>
      <c r="AB48" s="68" t="s">
        <v>264</v>
      </c>
      <c r="AC48" s="68" t="s">
        <v>264</v>
      </c>
      <c r="AD48" s="68" t="s">
        <v>264</v>
      </c>
      <c r="AE48" s="68" t="s">
        <v>264</v>
      </c>
      <c r="AF48" s="68" t="s">
        <v>264</v>
      </c>
      <c r="AG48" s="68" t="s">
        <v>273</v>
      </c>
      <c r="AH48" s="73" t="s">
        <v>22</v>
      </c>
      <c r="AI48" s="74" t="str">
        <f t="shared" si="3"/>
        <v>Moderado</v>
      </c>
      <c r="AJ48" s="75" t="s">
        <v>313</v>
      </c>
      <c r="AK48" s="99" t="s">
        <v>10</v>
      </c>
      <c r="AL48" s="99" t="s">
        <v>17</v>
      </c>
      <c r="AM48" s="98" t="str">
        <f t="shared" si="10"/>
        <v>F3FuerteDirectamente Indirectamente</v>
      </c>
      <c r="AN48" s="75" t="str">
        <f>VLOOKUP(AO48,Hoja3!$G$2:$H$648,2,0)</f>
        <v>D:Probable / 2:Menor</v>
      </c>
      <c r="AO48" s="69" t="str">
        <f>VLOOKUP(AM48,Hoja3!F:G,2,0)</f>
        <v>D2</v>
      </c>
      <c r="AP48" s="70" t="str">
        <f>VLOOKUP(AO48,'MATRIZ RAM VALORACIÓN'!$AD$10:$AE$45,2,0)</f>
        <v>Medio</v>
      </c>
      <c r="AQ48" s="189"/>
      <c r="AR48" s="189"/>
      <c r="AS48" s="110"/>
      <c r="AT48" s="88">
        <f t="shared" ref="AT48:AT79" si="13">IF(U48="Automático",30,IF(U48="Manual Dependiente de TI",15,IF(U48="Manual",5,0)))</f>
        <v>15</v>
      </c>
      <c r="AU48" s="88">
        <f t="shared" ref="AU48:AU79" si="14">IF(AH48="Observaciones en operatividad",0,IF(AH48="Observaciones en diseño",20,IF(AH48="Sin observaciones",70,0)))</f>
        <v>70</v>
      </c>
      <c r="AV48" s="89">
        <f t="shared" si="7"/>
        <v>85</v>
      </c>
    </row>
    <row r="49" spans="1:48" s="111" customFormat="1" ht="164.25" hidden="1" customHeight="1" x14ac:dyDescent="0.3">
      <c r="A49" s="98" t="s">
        <v>306</v>
      </c>
      <c r="B49" s="98" t="s">
        <v>308</v>
      </c>
      <c r="C49" s="162" t="s">
        <v>1794</v>
      </c>
      <c r="D49" s="101" t="s">
        <v>1857</v>
      </c>
      <c r="E49" s="68" t="s">
        <v>264</v>
      </c>
      <c r="F49" s="68" t="s">
        <v>264</v>
      </c>
      <c r="G49" s="68" t="s">
        <v>264</v>
      </c>
      <c r="H49" s="68" t="s">
        <v>264</v>
      </c>
      <c r="I49" s="68" t="s">
        <v>264</v>
      </c>
      <c r="J49" s="68" t="s">
        <v>264</v>
      </c>
      <c r="K49" s="95" t="s">
        <v>7</v>
      </c>
      <c r="L49" s="95" t="s">
        <v>26</v>
      </c>
      <c r="M49" s="69" t="str">
        <f t="shared" si="0"/>
        <v xml:space="preserve">F - Con Certeza / 3 - Moderado </v>
      </c>
      <c r="N49" s="69" t="str">
        <f t="shared" si="1"/>
        <v>F3</v>
      </c>
      <c r="O49" s="70" t="str">
        <f>VLOOKUP(N49,'MATRIZ RAM VALORACIÓN'!$AD$10:$AE$45,2,0)</f>
        <v>Alto</v>
      </c>
      <c r="P49" s="71" t="str">
        <f t="shared" si="2"/>
        <v>Alto</v>
      </c>
      <c r="Q49" s="145" t="s">
        <v>433</v>
      </c>
      <c r="R49" s="145" t="s">
        <v>434</v>
      </c>
      <c r="S49" s="179" t="s">
        <v>43</v>
      </c>
      <c r="T49" s="94" t="s">
        <v>435</v>
      </c>
      <c r="U49" s="84" t="s">
        <v>311</v>
      </c>
      <c r="V49" s="84" t="s">
        <v>267</v>
      </c>
      <c r="W49" s="68" t="s">
        <v>264</v>
      </c>
      <c r="X49" s="68" t="s">
        <v>264</v>
      </c>
      <c r="Y49" s="68" t="s">
        <v>264</v>
      </c>
      <c r="Z49" s="68" t="s">
        <v>264</v>
      </c>
      <c r="AA49" s="68" t="s">
        <v>264</v>
      </c>
      <c r="AB49" s="68" t="s">
        <v>264</v>
      </c>
      <c r="AC49" s="68" t="s">
        <v>264</v>
      </c>
      <c r="AD49" s="68" t="s">
        <v>264</v>
      </c>
      <c r="AE49" s="68" t="s">
        <v>264</v>
      </c>
      <c r="AF49" s="68" t="s">
        <v>264</v>
      </c>
      <c r="AG49" s="68" t="s">
        <v>273</v>
      </c>
      <c r="AH49" s="73" t="s">
        <v>22</v>
      </c>
      <c r="AI49" s="74" t="str">
        <f t="shared" si="3"/>
        <v>Moderado</v>
      </c>
      <c r="AJ49" s="75" t="s">
        <v>313</v>
      </c>
      <c r="AK49" s="99" t="s">
        <v>10</v>
      </c>
      <c r="AL49" s="99" t="s">
        <v>17</v>
      </c>
      <c r="AM49" s="98" t="str">
        <f t="shared" si="10"/>
        <v>F3FuerteDirectamente Indirectamente</v>
      </c>
      <c r="AN49" s="75" t="str">
        <f>VLOOKUP(AO49,Hoja3!$G$2:$H$648,2,0)</f>
        <v>D:Probable / 2:Menor</v>
      </c>
      <c r="AO49" s="69" t="str">
        <f>VLOOKUP(AM49,Hoja3!F:G,2,0)</f>
        <v>D2</v>
      </c>
      <c r="AP49" s="70" t="str">
        <f>VLOOKUP(AO49,'MATRIZ RAM VALORACIÓN'!$AD$10:$AE$45,2,0)</f>
        <v>Medio</v>
      </c>
      <c r="AQ49" s="189"/>
      <c r="AR49" s="189"/>
      <c r="AS49" s="110"/>
      <c r="AT49" s="88">
        <f t="shared" si="13"/>
        <v>15</v>
      </c>
      <c r="AU49" s="88">
        <f t="shared" si="14"/>
        <v>70</v>
      </c>
      <c r="AV49" s="89">
        <f t="shared" si="7"/>
        <v>85</v>
      </c>
    </row>
    <row r="50" spans="1:48" s="111" customFormat="1" ht="164.25" hidden="1" customHeight="1" x14ac:dyDescent="0.3">
      <c r="A50" s="98" t="s">
        <v>306</v>
      </c>
      <c r="B50" s="98" t="s">
        <v>308</v>
      </c>
      <c r="C50" s="101" t="s">
        <v>1794</v>
      </c>
      <c r="D50" s="101" t="s">
        <v>1857</v>
      </c>
      <c r="E50" s="68" t="s">
        <v>264</v>
      </c>
      <c r="F50" s="68" t="s">
        <v>264</v>
      </c>
      <c r="G50" s="68" t="s">
        <v>264</v>
      </c>
      <c r="H50" s="68" t="s">
        <v>264</v>
      </c>
      <c r="I50" s="68" t="s">
        <v>264</v>
      </c>
      <c r="J50" s="68" t="s">
        <v>264</v>
      </c>
      <c r="K50" s="95" t="s">
        <v>7</v>
      </c>
      <c r="L50" s="95" t="s">
        <v>26</v>
      </c>
      <c r="M50" s="69" t="str">
        <f t="shared" si="0"/>
        <v xml:space="preserve">F - Con Certeza / 3 - Moderado </v>
      </c>
      <c r="N50" s="69" t="str">
        <f t="shared" si="1"/>
        <v>F3</v>
      </c>
      <c r="O50" s="70" t="str">
        <f>VLOOKUP(N50,'MATRIZ RAM VALORACIÓN'!$AD$10:$AE$45,2,0)</f>
        <v>Alto</v>
      </c>
      <c r="P50" s="71" t="str">
        <f t="shared" si="2"/>
        <v>Alto</v>
      </c>
      <c r="Q50" s="146" t="s">
        <v>432</v>
      </c>
      <c r="R50" s="145" t="s">
        <v>1793</v>
      </c>
      <c r="S50" s="179" t="s">
        <v>45</v>
      </c>
      <c r="T50" s="160" t="s">
        <v>2375</v>
      </c>
      <c r="U50" s="84" t="s">
        <v>311</v>
      </c>
      <c r="V50" s="84" t="s">
        <v>265</v>
      </c>
      <c r="W50" s="68" t="s">
        <v>264</v>
      </c>
      <c r="X50" s="68" t="s">
        <v>264</v>
      </c>
      <c r="Y50" s="68" t="s">
        <v>264</v>
      </c>
      <c r="Z50" s="68" t="s">
        <v>264</v>
      </c>
      <c r="AA50" s="68" t="s">
        <v>264</v>
      </c>
      <c r="AB50" s="68" t="s">
        <v>273</v>
      </c>
      <c r="AC50" s="68" t="s">
        <v>264</v>
      </c>
      <c r="AD50" s="68" t="s">
        <v>264</v>
      </c>
      <c r="AE50" s="68" t="s">
        <v>264</v>
      </c>
      <c r="AF50" s="68" t="s">
        <v>273</v>
      </c>
      <c r="AG50" s="68" t="s">
        <v>273</v>
      </c>
      <c r="AH50" s="73" t="s">
        <v>22</v>
      </c>
      <c r="AI50" s="74" t="str">
        <f t="shared" si="3"/>
        <v>Moderado</v>
      </c>
      <c r="AJ50" s="75" t="s">
        <v>313</v>
      </c>
      <c r="AK50" s="99" t="s">
        <v>10</v>
      </c>
      <c r="AL50" s="99" t="s">
        <v>17</v>
      </c>
      <c r="AM50" s="98" t="str">
        <f t="shared" si="10"/>
        <v>F3FuerteDirectamente Indirectamente</v>
      </c>
      <c r="AN50" s="75" t="str">
        <f>VLOOKUP(AO50,Hoja3!$G$2:$H$648,2,0)</f>
        <v>D:Probable / 2:Menor</v>
      </c>
      <c r="AO50" s="69" t="str">
        <f>VLOOKUP(AM50,Hoja3!F:G,2,0)</f>
        <v>D2</v>
      </c>
      <c r="AP50" s="70" t="str">
        <f>VLOOKUP(AO50,'MATRIZ RAM VALORACIÓN'!$AD$10:$AE$45,2,0)</f>
        <v>Medio</v>
      </c>
      <c r="AQ50" s="189"/>
      <c r="AR50" s="189"/>
      <c r="AS50" s="110"/>
      <c r="AT50" s="88">
        <f t="shared" si="13"/>
        <v>15</v>
      </c>
      <c r="AU50" s="88">
        <f t="shared" si="14"/>
        <v>70</v>
      </c>
      <c r="AV50" s="89">
        <f t="shared" si="7"/>
        <v>85</v>
      </c>
    </row>
    <row r="51" spans="1:48" s="111" customFormat="1" ht="164.25" hidden="1" customHeight="1" x14ac:dyDescent="0.3">
      <c r="A51" s="98" t="s">
        <v>306</v>
      </c>
      <c r="B51" s="98" t="s">
        <v>308</v>
      </c>
      <c r="C51" s="101" t="s">
        <v>436</v>
      </c>
      <c r="D51" s="101" t="s">
        <v>2191</v>
      </c>
      <c r="E51" s="68" t="s">
        <v>264</v>
      </c>
      <c r="F51" s="68" t="s">
        <v>264</v>
      </c>
      <c r="G51" s="68" t="s">
        <v>264</v>
      </c>
      <c r="H51" s="68" t="s">
        <v>264</v>
      </c>
      <c r="I51" s="68" t="s">
        <v>264</v>
      </c>
      <c r="J51" s="68" t="s">
        <v>264</v>
      </c>
      <c r="K51" s="95" t="s">
        <v>13</v>
      </c>
      <c r="L51" s="95" t="s">
        <v>36</v>
      </c>
      <c r="M51" s="69" t="str">
        <f t="shared" si="0"/>
        <v>E - Muy Probable / 1 - Leve</v>
      </c>
      <c r="N51" s="69" t="str">
        <f t="shared" si="1"/>
        <v>E1</v>
      </c>
      <c r="O51" s="70" t="str">
        <f>VLOOKUP(N51,'MATRIZ RAM VALORACIÓN'!$AD$10:$AE$45,2,0)</f>
        <v>Medio</v>
      </c>
      <c r="P51" s="71" t="str">
        <f t="shared" si="2"/>
        <v>Bajo</v>
      </c>
      <c r="Q51" s="145" t="s">
        <v>1766</v>
      </c>
      <c r="R51" s="145" t="s">
        <v>2424</v>
      </c>
      <c r="S51" s="179" t="s">
        <v>359</v>
      </c>
      <c r="T51" s="160" t="s">
        <v>2372</v>
      </c>
      <c r="U51" s="72" t="s">
        <v>311</v>
      </c>
      <c r="V51" s="98" t="s">
        <v>265</v>
      </c>
      <c r="W51" s="68" t="s">
        <v>273</v>
      </c>
      <c r="X51" s="68" t="s">
        <v>273</v>
      </c>
      <c r="Y51" s="68" t="s">
        <v>264</v>
      </c>
      <c r="Z51" s="68" t="s">
        <v>273</v>
      </c>
      <c r="AA51" s="68" t="s">
        <v>273</v>
      </c>
      <c r="AB51" s="68" t="s">
        <v>264</v>
      </c>
      <c r="AC51" s="68" t="s">
        <v>264</v>
      </c>
      <c r="AD51" s="68" t="s">
        <v>264</v>
      </c>
      <c r="AE51" s="68" t="s">
        <v>264</v>
      </c>
      <c r="AF51" s="68" t="s">
        <v>273</v>
      </c>
      <c r="AG51" s="68" t="s">
        <v>273</v>
      </c>
      <c r="AH51" s="73" t="s">
        <v>22</v>
      </c>
      <c r="AI51" s="74" t="str">
        <f t="shared" si="3"/>
        <v>Moderado</v>
      </c>
      <c r="AJ51" s="75" t="s">
        <v>313</v>
      </c>
      <c r="AK51" s="99" t="s">
        <v>10</v>
      </c>
      <c r="AL51" s="99" t="s">
        <v>17</v>
      </c>
      <c r="AM51" s="98" t="str">
        <f t="shared" si="10"/>
        <v>E1FuerteDirectamente Indirectamente</v>
      </c>
      <c r="AN51" s="75" t="str">
        <f>VLOOKUP(AO51,Hoja3!$G$2:$H$648,2,0)</f>
        <v>C:Posible / 2:Menor</v>
      </c>
      <c r="AO51" s="69" t="str">
        <f>VLOOKUP(AM51,Hoja3!F:G,2,0)</f>
        <v>C2</v>
      </c>
      <c r="AP51" s="70" t="str">
        <f>VLOOKUP(AO51,'MATRIZ RAM VALORACIÓN'!$AD$10:$AE$45,2,0)</f>
        <v>Medio</v>
      </c>
      <c r="AQ51" s="189"/>
      <c r="AR51" s="189"/>
      <c r="AS51" s="110"/>
      <c r="AT51" s="88">
        <f t="shared" si="13"/>
        <v>15</v>
      </c>
      <c r="AU51" s="88">
        <f t="shared" si="14"/>
        <v>70</v>
      </c>
      <c r="AV51" s="89">
        <f t="shared" si="7"/>
        <v>85</v>
      </c>
    </row>
    <row r="52" spans="1:48" s="111" customFormat="1" ht="164.25" hidden="1" customHeight="1" x14ac:dyDescent="0.3">
      <c r="A52" s="98" t="s">
        <v>306</v>
      </c>
      <c r="B52" s="98" t="s">
        <v>308</v>
      </c>
      <c r="C52" s="101" t="s">
        <v>436</v>
      </c>
      <c r="D52" s="101" t="s">
        <v>2191</v>
      </c>
      <c r="E52" s="68" t="s">
        <v>264</v>
      </c>
      <c r="F52" s="68" t="s">
        <v>264</v>
      </c>
      <c r="G52" s="68" t="s">
        <v>264</v>
      </c>
      <c r="H52" s="68" t="s">
        <v>264</v>
      </c>
      <c r="I52" s="68" t="s">
        <v>264</v>
      </c>
      <c r="J52" s="68" t="s">
        <v>264</v>
      </c>
      <c r="K52" s="95" t="s">
        <v>13</v>
      </c>
      <c r="L52" s="95" t="s">
        <v>36</v>
      </c>
      <c r="M52" s="69" t="str">
        <f t="shared" si="0"/>
        <v>E - Muy Probable / 1 - Leve</v>
      </c>
      <c r="N52" s="69" t="str">
        <f t="shared" si="1"/>
        <v>E1</v>
      </c>
      <c r="O52" s="70" t="str">
        <f>VLOOKUP(N52,'MATRIZ RAM VALORACIÓN'!$AD$10:$AE$45,2,0)</f>
        <v>Medio</v>
      </c>
      <c r="P52" s="71" t="str">
        <f t="shared" si="2"/>
        <v>Bajo</v>
      </c>
      <c r="Q52" s="146" t="s">
        <v>432</v>
      </c>
      <c r="R52" s="145" t="s">
        <v>1793</v>
      </c>
      <c r="S52" s="179" t="s">
        <v>45</v>
      </c>
      <c r="T52" s="160" t="s">
        <v>2375</v>
      </c>
      <c r="U52" s="84" t="s">
        <v>311</v>
      </c>
      <c r="V52" s="84" t="s">
        <v>265</v>
      </c>
      <c r="W52" s="68" t="s">
        <v>264</v>
      </c>
      <c r="X52" s="68" t="s">
        <v>264</v>
      </c>
      <c r="Y52" s="68" t="s">
        <v>264</v>
      </c>
      <c r="Z52" s="68" t="s">
        <v>264</v>
      </c>
      <c r="AA52" s="68" t="s">
        <v>264</v>
      </c>
      <c r="AB52" s="68" t="s">
        <v>273</v>
      </c>
      <c r="AC52" s="68" t="s">
        <v>264</v>
      </c>
      <c r="AD52" s="68" t="s">
        <v>264</v>
      </c>
      <c r="AE52" s="68" t="s">
        <v>264</v>
      </c>
      <c r="AF52" s="68" t="s">
        <v>273</v>
      </c>
      <c r="AG52" s="68" t="s">
        <v>273</v>
      </c>
      <c r="AH52" s="73" t="s">
        <v>22</v>
      </c>
      <c r="AI52" s="74" t="str">
        <f t="shared" si="3"/>
        <v>Moderado</v>
      </c>
      <c r="AJ52" s="75" t="s">
        <v>313</v>
      </c>
      <c r="AK52" s="99" t="s">
        <v>10</v>
      </c>
      <c r="AL52" s="99" t="s">
        <v>17</v>
      </c>
      <c r="AM52" s="98" t="str">
        <f t="shared" si="10"/>
        <v>E1FuerteDirectamente Indirectamente</v>
      </c>
      <c r="AN52" s="75" t="str">
        <f>VLOOKUP(AO52,Hoja3!$G$2:$H$648,2,0)</f>
        <v>C:Posible / 2:Menor</v>
      </c>
      <c r="AO52" s="69" t="str">
        <f>VLOOKUP(AM52,Hoja3!F:G,2,0)</f>
        <v>C2</v>
      </c>
      <c r="AP52" s="70" t="str">
        <f>VLOOKUP(AO52,'MATRIZ RAM VALORACIÓN'!$AD$10:$AE$45,2,0)</f>
        <v>Medio</v>
      </c>
      <c r="AQ52" s="189"/>
      <c r="AR52" s="189"/>
      <c r="AS52" s="110"/>
      <c r="AT52" s="88">
        <f t="shared" si="13"/>
        <v>15</v>
      </c>
      <c r="AU52" s="88">
        <f t="shared" si="14"/>
        <v>70</v>
      </c>
      <c r="AV52" s="89">
        <f t="shared" si="7"/>
        <v>85</v>
      </c>
    </row>
    <row r="53" spans="1:48" s="111" customFormat="1" ht="164.25" hidden="1" customHeight="1" x14ac:dyDescent="0.3">
      <c r="A53" s="98" t="s">
        <v>306</v>
      </c>
      <c r="B53" s="98" t="s">
        <v>308</v>
      </c>
      <c r="C53" s="101" t="s">
        <v>436</v>
      </c>
      <c r="D53" s="101" t="s">
        <v>2191</v>
      </c>
      <c r="E53" s="68" t="s">
        <v>264</v>
      </c>
      <c r="F53" s="68" t="s">
        <v>264</v>
      </c>
      <c r="G53" s="68" t="s">
        <v>264</v>
      </c>
      <c r="H53" s="68" t="s">
        <v>264</v>
      </c>
      <c r="I53" s="68" t="s">
        <v>264</v>
      </c>
      <c r="J53" s="68" t="s">
        <v>264</v>
      </c>
      <c r="K53" s="95" t="s">
        <v>13</v>
      </c>
      <c r="L53" s="95" t="s">
        <v>36</v>
      </c>
      <c r="M53" s="69" t="str">
        <f t="shared" si="0"/>
        <v>E - Muy Probable / 1 - Leve</v>
      </c>
      <c r="N53" s="69" t="str">
        <f t="shared" si="1"/>
        <v>E1</v>
      </c>
      <c r="O53" s="70" t="str">
        <f>VLOOKUP(N53,'MATRIZ RAM VALORACIÓN'!$AD$10:$AE$45,2,0)</f>
        <v>Medio</v>
      </c>
      <c r="P53" s="71" t="str">
        <f t="shared" si="2"/>
        <v>Bajo</v>
      </c>
      <c r="Q53" s="145" t="s">
        <v>437</v>
      </c>
      <c r="R53" s="145" t="s">
        <v>2252</v>
      </c>
      <c r="S53" s="179" t="s">
        <v>359</v>
      </c>
      <c r="T53" s="160" t="s">
        <v>438</v>
      </c>
      <c r="U53" s="84" t="s">
        <v>318</v>
      </c>
      <c r="V53" s="84" t="s">
        <v>267</v>
      </c>
      <c r="W53" s="68" t="s">
        <v>264</v>
      </c>
      <c r="X53" s="68" t="s">
        <v>264</v>
      </c>
      <c r="Y53" s="68" t="s">
        <v>264</v>
      </c>
      <c r="Z53" s="68" t="s">
        <v>264</v>
      </c>
      <c r="AA53" s="68" t="s">
        <v>264</v>
      </c>
      <c r="AB53" s="68" t="s">
        <v>264</v>
      </c>
      <c r="AC53" s="68" t="s">
        <v>264</v>
      </c>
      <c r="AD53" s="68" t="s">
        <v>264</v>
      </c>
      <c r="AE53" s="68" t="s">
        <v>264</v>
      </c>
      <c r="AF53" s="68" t="s">
        <v>264</v>
      </c>
      <c r="AG53" s="68" t="s">
        <v>273</v>
      </c>
      <c r="AH53" s="73" t="s">
        <v>22</v>
      </c>
      <c r="AI53" s="74" t="str">
        <f t="shared" si="3"/>
        <v>Moderado</v>
      </c>
      <c r="AJ53" s="75" t="s">
        <v>313</v>
      </c>
      <c r="AK53" s="99" t="s">
        <v>10</v>
      </c>
      <c r="AL53" s="99" t="s">
        <v>17</v>
      </c>
      <c r="AM53" s="98" t="str">
        <f t="shared" si="10"/>
        <v>E1FuerteDirectamente Indirectamente</v>
      </c>
      <c r="AN53" s="75" t="str">
        <f>VLOOKUP(AO53,Hoja3!$G$2:$H$648,2,0)</f>
        <v>C:Posible / 2:Menor</v>
      </c>
      <c r="AO53" s="69" t="str">
        <f>VLOOKUP(AM53,Hoja3!F:G,2,0)</f>
        <v>C2</v>
      </c>
      <c r="AP53" s="70" t="str">
        <f>VLOOKUP(AO53,'MATRIZ RAM VALORACIÓN'!$AD$10:$AE$45,2,0)</f>
        <v>Medio</v>
      </c>
      <c r="AQ53" s="189"/>
      <c r="AR53" s="189"/>
      <c r="AS53" s="110"/>
      <c r="AT53" s="88">
        <f t="shared" si="13"/>
        <v>5</v>
      </c>
      <c r="AU53" s="88">
        <f t="shared" si="14"/>
        <v>70</v>
      </c>
      <c r="AV53" s="89">
        <f t="shared" si="7"/>
        <v>75</v>
      </c>
    </row>
    <row r="54" spans="1:48" s="111" customFormat="1" ht="164.25" customHeight="1" x14ac:dyDescent="0.3">
      <c r="A54" s="98" t="s">
        <v>306</v>
      </c>
      <c r="B54" s="98" t="s">
        <v>308</v>
      </c>
      <c r="C54" s="101" t="s">
        <v>440</v>
      </c>
      <c r="D54" s="145" t="s">
        <v>1748</v>
      </c>
      <c r="E54" s="68" t="s">
        <v>273</v>
      </c>
      <c r="F54" s="68" t="s">
        <v>273</v>
      </c>
      <c r="G54" s="68" t="s">
        <v>273</v>
      </c>
      <c r="H54" s="68" t="s">
        <v>273</v>
      </c>
      <c r="I54" s="68" t="s">
        <v>273</v>
      </c>
      <c r="J54" s="68" t="s">
        <v>273</v>
      </c>
      <c r="K54" s="95" t="s">
        <v>25</v>
      </c>
      <c r="L54" s="95" t="s">
        <v>14</v>
      </c>
      <c r="M54" s="69" t="str">
        <f t="shared" si="0"/>
        <v>C - Posible / 5 - Extremo</v>
      </c>
      <c r="N54" s="69" t="str">
        <f t="shared" si="1"/>
        <v>C5</v>
      </c>
      <c r="O54" s="70" t="str">
        <f>VLOOKUP(N54,'MATRIZ RAM VALORACIÓN'!$AD$10:$AE$45,2,0)</f>
        <v>Intermedio</v>
      </c>
      <c r="P54" s="71" t="str">
        <f t="shared" si="2"/>
        <v>Medio</v>
      </c>
      <c r="Q54" s="145" t="s">
        <v>1766</v>
      </c>
      <c r="R54" s="145" t="s">
        <v>2424</v>
      </c>
      <c r="S54" s="179" t="s">
        <v>359</v>
      </c>
      <c r="T54" s="160" t="s">
        <v>2372</v>
      </c>
      <c r="U54" s="72" t="s">
        <v>311</v>
      </c>
      <c r="V54" s="99" t="s">
        <v>265</v>
      </c>
      <c r="W54" s="68" t="s">
        <v>273</v>
      </c>
      <c r="X54" s="68" t="s">
        <v>273</v>
      </c>
      <c r="Y54" s="68" t="s">
        <v>264</v>
      </c>
      <c r="Z54" s="68" t="s">
        <v>273</v>
      </c>
      <c r="AA54" s="68" t="s">
        <v>273</v>
      </c>
      <c r="AB54" s="68" t="s">
        <v>264</v>
      </c>
      <c r="AC54" s="68" t="s">
        <v>264</v>
      </c>
      <c r="AD54" s="68" t="s">
        <v>264</v>
      </c>
      <c r="AE54" s="68" t="s">
        <v>264</v>
      </c>
      <c r="AF54" s="68" t="s">
        <v>273</v>
      </c>
      <c r="AG54" s="68" t="s">
        <v>273</v>
      </c>
      <c r="AH54" s="73" t="s">
        <v>22</v>
      </c>
      <c r="AI54" s="74" t="str">
        <f t="shared" si="3"/>
        <v>Moderado</v>
      </c>
      <c r="AJ54" s="75" t="s">
        <v>313</v>
      </c>
      <c r="AK54" s="99" t="s">
        <v>10</v>
      </c>
      <c r="AL54" s="99" t="s">
        <v>17</v>
      </c>
      <c r="AM54" s="98" t="str">
        <f t="shared" si="10"/>
        <v>C5FuerteDirectamente Indirectamente</v>
      </c>
      <c r="AN54" s="75" t="str">
        <f>VLOOKUP(AO54,Hoja3!$G$2:$H$648,2,0)</f>
        <v>A:Improbable / 4:Mayor</v>
      </c>
      <c r="AO54" s="69" t="str">
        <f>VLOOKUP(AM54,Hoja3!F:G,2,0)</f>
        <v>A4</v>
      </c>
      <c r="AP54" s="70" t="str">
        <f>VLOOKUP(AO54,'MATRIZ RAM VALORACIÓN'!$AD$10:$AE$45,2,0)</f>
        <v>Bajo</v>
      </c>
      <c r="AQ54" s="189"/>
      <c r="AR54" s="189"/>
      <c r="AS54" s="110"/>
      <c r="AT54" s="88">
        <f t="shared" si="13"/>
        <v>15</v>
      </c>
      <c r="AU54" s="88">
        <f t="shared" si="14"/>
        <v>70</v>
      </c>
      <c r="AV54" s="89">
        <f t="shared" si="7"/>
        <v>85</v>
      </c>
    </row>
    <row r="55" spans="1:48" s="111" customFormat="1" ht="164.25" customHeight="1" x14ac:dyDescent="0.3">
      <c r="A55" s="98" t="s">
        <v>306</v>
      </c>
      <c r="B55" s="98" t="s">
        <v>308</v>
      </c>
      <c r="C55" s="101" t="s">
        <v>440</v>
      </c>
      <c r="D55" s="145" t="s">
        <v>1748</v>
      </c>
      <c r="E55" s="68" t="s">
        <v>273</v>
      </c>
      <c r="F55" s="68" t="s">
        <v>273</v>
      </c>
      <c r="G55" s="68" t="s">
        <v>273</v>
      </c>
      <c r="H55" s="68" t="s">
        <v>273</v>
      </c>
      <c r="I55" s="68" t="s">
        <v>273</v>
      </c>
      <c r="J55" s="68" t="s">
        <v>273</v>
      </c>
      <c r="K55" s="95" t="s">
        <v>25</v>
      </c>
      <c r="L55" s="95" t="s">
        <v>14</v>
      </c>
      <c r="M55" s="69" t="str">
        <f t="shared" si="0"/>
        <v>C - Posible / 5 - Extremo</v>
      </c>
      <c r="N55" s="69" t="str">
        <f t="shared" si="1"/>
        <v>C5</v>
      </c>
      <c r="O55" s="70" t="str">
        <f>VLOOKUP(N55,'MATRIZ RAM VALORACIÓN'!$AD$10:$AE$45,2,0)</f>
        <v>Intermedio</v>
      </c>
      <c r="P55" s="71" t="str">
        <f t="shared" si="2"/>
        <v>Medio</v>
      </c>
      <c r="Q55" s="145" t="s">
        <v>442</v>
      </c>
      <c r="R55" s="145" t="s">
        <v>2253</v>
      </c>
      <c r="S55" s="179" t="s">
        <v>359</v>
      </c>
      <c r="T55" s="160" t="s">
        <v>1471</v>
      </c>
      <c r="U55" s="84" t="s">
        <v>318</v>
      </c>
      <c r="V55" s="84" t="s">
        <v>267</v>
      </c>
      <c r="W55" s="68" t="s">
        <v>273</v>
      </c>
      <c r="X55" s="68" t="s">
        <v>264</v>
      </c>
      <c r="Y55" s="68" t="s">
        <v>273</v>
      </c>
      <c r="Z55" s="68" t="s">
        <v>273</v>
      </c>
      <c r="AA55" s="68" t="s">
        <v>264</v>
      </c>
      <c r="AB55" s="68" t="s">
        <v>264</v>
      </c>
      <c r="AC55" s="68" t="s">
        <v>264</v>
      </c>
      <c r="AD55" s="68" t="s">
        <v>264</v>
      </c>
      <c r="AE55" s="68" t="s">
        <v>264</v>
      </c>
      <c r="AF55" s="68" t="s">
        <v>273</v>
      </c>
      <c r="AG55" s="68" t="s">
        <v>273</v>
      </c>
      <c r="AH55" s="73" t="s">
        <v>22</v>
      </c>
      <c r="AI55" s="74" t="str">
        <f t="shared" si="3"/>
        <v>Moderado</v>
      </c>
      <c r="AJ55" s="75" t="s">
        <v>313</v>
      </c>
      <c r="AK55" s="99" t="s">
        <v>10</v>
      </c>
      <c r="AL55" s="99" t="s">
        <v>17</v>
      </c>
      <c r="AM55" s="98" t="str">
        <f t="shared" si="10"/>
        <v>C5FuerteDirectamente Indirectamente</v>
      </c>
      <c r="AN55" s="75" t="str">
        <f>VLOOKUP(AO55,Hoja3!$G$2:$H$648,2,0)</f>
        <v>A:Improbable / 4:Mayor</v>
      </c>
      <c r="AO55" s="69" t="str">
        <f>VLOOKUP(AM55,Hoja3!F:G,2,0)</f>
        <v>A4</v>
      </c>
      <c r="AP55" s="70" t="str">
        <f>VLOOKUP(AO55,'MATRIZ RAM VALORACIÓN'!$AD$10:$AE$45,2,0)</f>
        <v>Bajo</v>
      </c>
      <c r="AQ55" s="189"/>
      <c r="AR55" s="189"/>
      <c r="AS55" s="110"/>
      <c r="AT55" s="88">
        <f t="shared" si="13"/>
        <v>5</v>
      </c>
      <c r="AU55" s="88">
        <f t="shared" si="14"/>
        <v>70</v>
      </c>
      <c r="AV55" s="89">
        <f t="shared" si="7"/>
        <v>75</v>
      </c>
    </row>
    <row r="56" spans="1:48" s="111" customFormat="1" ht="164.25" customHeight="1" x14ac:dyDescent="0.3">
      <c r="A56" s="98" t="s">
        <v>306</v>
      </c>
      <c r="B56" s="98" t="s">
        <v>308</v>
      </c>
      <c r="C56" s="101" t="s">
        <v>440</v>
      </c>
      <c r="D56" s="145" t="s">
        <v>1748</v>
      </c>
      <c r="E56" s="68" t="s">
        <v>273</v>
      </c>
      <c r="F56" s="68" t="s">
        <v>273</v>
      </c>
      <c r="G56" s="68" t="s">
        <v>273</v>
      </c>
      <c r="H56" s="68" t="s">
        <v>273</v>
      </c>
      <c r="I56" s="68" t="s">
        <v>273</v>
      </c>
      <c r="J56" s="68" t="s">
        <v>273</v>
      </c>
      <c r="K56" s="95" t="s">
        <v>25</v>
      </c>
      <c r="L56" s="95" t="s">
        <v>14</v>
      </c>
      <c r="M56" s="69" t="str">
        <f t="shared" si="0"/>
        <v>C - Posible / 5 - Extremo</v>
      </c>
      <c r="N56" s="69" t="str">
        <f t="shared" si="1"/>
        <v>C5</v>
      </c>
      <c r="O56" s="70" t="str">
        <f>VLOOKUP(N56,'MATRIZ RAM VALORACIÓN'!$AD$10:$AE$45,2,0)</f>
        <v>Intermedio</v>
      </c>
      <c r="P56" s="71" t="str">
        <f t="shared" si="2"/>
        <v>Medio</v>
      </c>
      <c r="Q56" s="137" t="s">
        <v>1644</v>
      </c>
      <c r="R56" s="137" t="s">
        <v>3089</v>
      </c>
      <c r="S56" s="179" t="s">
        <v>359</v>
      </c>
      <c r="T56" s="169" t="s">
        <v>2377</v>
      </c>
      <c r="U56" s="84" t="s">
        <v>318</v>
      </c>
      <c r="V56" s="84" t="s">
        <v>265</v>
      </c>
      <c r="W56" s="68" t="s">
        <v>273</v>
      </c>
      <c r="X56" s="68" t="s">
        <v>264</v>
      </c>
      <c r="Y56" s="68" t="s">
        <v>273</v>
      </c>
      <c r="Z56" s="68" t="s">
        <v>273</v>
      </c>
      <c r="AA56" s="68" t="s">
        <v>273</v>
      </c>
      <c r="AB56" s="68" t="s">
        <v>264</v>
      </c>
      <c r="AC56" s="68" t="s">
        <v>264</v>
      </c>
      <c r="AD56" s="68" t="s">
        <v>264</v>
      </c>
      <c r="AE56" s="68" t="s">
        <v>264</v>
      </c>
      <c r="AF56" s="68" t="s">
        <v>264</v>
      </c>
      <c r="AG56" s="68" t="s">
        <v>273</v>
      </c>
      <c r="AH56" s="73" t="s">
        <v>22</v>
      </c>
      <c r="AI56" s="74" t="str">
        <f t="shared" si="3"/>
        <v>Moderado</v>
      </c>
      <c r="AJ56" s="75" t="s">
        <v>313</v>
      </c>
      <c r="AK56" s="99" t="s">
        <v>10</v>
      </c>
      <c r="AL56" s="99" t="s">
        <v>17</v>
      </c>
      <c r="AM56" s="98" t="str">
        <f t="shared" si="10"/>
        <v>C5FuerteDirectamente Indirectamente</v>
      </c>
      <c r="AN56" s="75" t="str">
        <f>VLOOKUP(AO56,Hoja3!$G$2:$H$648,2,0)</f>
        <v>A:Improbable / 4:Mayor</v>
      </c>
      <c r="AO56" s="69" t="str">
        <f>VLOOKUP(AM56,Hoja3!F:G,2,0)</f>
        <v>A4</v>
      </c>
      <c r="AP56" s="70" t="str">
        <f>VLOOKUP(AO56,'MATRIZ RAM VALORACIÓN'!$AD$10:$AE$45,2,0)</f>
        <v>Bajo</v>
      </c>
      <c r="AQ56" s="189"/>
      <c r="AR56" s="189"/>
      <c r="AS56" s="110"/>
      <c r="AT56" s="88">
        <f t="shared" si="13"/>
        <v>5</v>
      </c>
      <c r="AU56" s="88">
        <f t="shared" si="14"/>
        <v>70</v>
      </c>
      <c r="AV56" s="89">
        <f t="shared" si="7"/>
        <v>75</v>
      </c>
    </row>
    <row r="57" spans="1:48" s="111" customFormat="1" ht="164.25" customHeight="1" x14ac:dyDescent="0.3">
      <c r="A57" s="98" t="s">
        <v>306</v>
      </c>
      <c r="B57" s="98" t="s">
        <v>308</v>
      </c>
      <c r="C57" s="101" t="s">
        <v>440</v>
      </c>
      <c r="D57" s="145" t="s">
        <v>1748</v>
      </c>
      <c r="E57" s="68" t="s">
        <v>273</v>
      </c>
      <c r="F57" s="68" t="s">
        <v>273</v>
      </c>
      <c r="G57" s="68" t="s">
        <v>273</v>
      </c>
      <c r="H57" s="68" t="s">
        <v>273</v>
      </c>
      <c r="I57" s="68" t="s">
        <v>273</v>
      </c>
      <c r="J57" s="68" t="s">
        <v>273</v>
      </c>
      <c r="K57" s="95" t="s">
        <v>25</v>
      </c>
      <c r="L57" s="95" t="s">
        <v>14</v>
      </c>
      <c r="M57" s="69" t="str">
        <f t="shared" si="0"/>
        <v>C - Posible / 5 - Extremo</v>
      </c>
      <c r="N57" s="69" t="str">
        <f t="shared" si="1"/>
        <v>C5</v>
      </c>
      <c r="O57" s="70" t="str">
        <f>VLOOKUP(N57,'MATRIZ RAM VALORACIÓN'!$AD$10:$AE$45,2,0)</f>
        <v>Intermedio</v>
      </c>
      <c r="P57" s="71" t="str">
        <f t="shared" si="2"/>
        <v>Medio</v>
      </c>
      <c r="Q57" s="145" t="s">
        <v>2254</v>
      </c>
      <c r="R57" s="145" t="s">
        <v>2255</v>
      </c>
      <c r="S57" s="179" t="s">
        <v>45</v>
      </c>
      <c r="T57" s="146" t="s">
        <v>444</v>
      </c>
      <c r="U57" s="84" t="s">
        <v>318</v>
      </c>
      <c r="V57" s="84" t="s">
        <v>265</v>
      </c>
      <c r="W57" s="68" t="s">
        <v>273</v>
      </c>
      <c r="X57" s="68" t="s">
        <v>264</v>
      </c>
      <c r="Y57" s="68" t="s">
        <v>273</v>
      </c>
      <c r="Z57" s="68" t="s">
        <v>273</v>
      </c>
      <c r="AA57" s="68" t="s">
        <v>264</v>
      </c>
      <c r="AB57" s="68" t="s">
        <v>264</v>
      </c>
      <c r="AC57" s="68" t="s">
        <v>264</v>
      </c>
      <c r="AD57" s="68" t="s">
        <v>264</v>
      </c>
      <c r="AE57" s="68" t="s">
        <v>264</v>
      </c>
      <c r="AF57" s="68" t="s">
        <v>264</v>
      </c>
      <c r="AG57" s="68" t="s">
        <v>273</v>
      </c>
      <c r="AH57" s="73" t="s">
        <v>22</v>
      </c>
      <c r="AI57" s="74" t="str">
        <f t="shared" si="3"/>
        <v>Moderado</v>
      </c>
      <c r="AJ57" s="75" t="s">
        <v>313</v>
      </c>
      <c r="AK57" s="99" t="s">
        <v>10</v>
      </c>
      <c r="AL57" s="99" t="s">
        <v>17</v>
      </c>
      <c r="AM57" s="98" t="str">
        <f t="shared" si="10"/>
        <v>C5FuerteDirectamente Indirectamente</v>
      </c>
      <c r="AN57" s="75" t="str">
        <f>VLOOKUP(AO57,Hoja3!$G$2:$H$648,2,0)</f>
        <v>A:Improbable / 4:Mayor</v>
      </c>
      <c r="AO57" s="69" t="str">
        <f>VLOOKUP(AM57,Hoja3!F:G,2,0)</f>
        <v>A4</v>
      </c>
      <c r="AP57" s="70" t="str">
        <f>VLOOKUP(AO57,'MATRIZ RAM VALORACIÓN'!$AD$10:$AE$45,2,0)</f>
        <v>Bajo</v>
      </c>
      <c r="AQ57" s="189"/>
      <c r="AR57" s="189"/>
      <c r="AS57" s="110"/>
      <c r="AT57" s="88">
        <f t="shared" si="13"/>
        <v>5</v>
      </c>
      <c r="AU57" s="88">
        <f t="shared" si="14"/>
        <v>70</v>
      </c>
      <c r="AV57" s="89">
        <f t="shared" ref="AV57" si="15">AT57+AU57</f>
        <v>75</v>
      </c>
    </row>
    <row r="58" spans="1:48" s="111" customFormat="1" ht="164.25" customHeight="1" x14ac:dyDescent="0.3">
      <c r="A58" s="98" t="s">
        <v>306</v>
      </c>
      <c r="B58" s="98" t="s">
        <v>308</v>
      </c>
      <c r="C58" s="101" t="s">
        <v>448</v>
      </c>
      <c r="D58" s="101" t="s">
        <v>449</v>
      </c>
      <c r="E58" s="68" t="s">
        <v>273</v>
      </c>
      <c r="F58" s="68" t="s">
        <v>273</v>
      </c>
      <c r="G58" s="68" t="s">
        <v>264</v>
      </c>
      <c r="H58" s="68" t="s">
        <v>273</v>
      </c>
      <c r="I58" s="68" t="s">
        <v>273</v>
      </c>
      <c r="J58" s="68" t="s">
        <v>273</v>
      </c>
      <c r="K58" s="95" t="s">
        <v>29</v>
      </c>
      <c r="L58" s="95" t="s">
        <v>36</v>
      </c>
      <c r="M58" s="69" t="str">
        <f t="shared" si="0"/>
        <v>B - Raro / 1 - Leve</v>
      </c>
      <c r="N58" s="69" t="str">
        <f t="shared" si="1"/>
        <v>B1</v>
      </c>
      <c r="O58" s="70" t="str">
        <f>VLOOKUP(N58,'MATRIZ RAM VALORACIÓN'!$AD$10:$AE$45,2,0)</f>
        <v>Bajo</v>
      </c>
      <c r="P58" s="71" t="str">
        <f t="shared" si="2"/>
        <v>Bajo</v>
      </c>
      <c r="Q58" s="145" t="s">
        <v>450</v>
      </c>
      <c r="R58" s="145" t="s">
        <v>1473</v>
      </c>
      <c r="S58" s="179" t="s">
        <v>38</v>
      </c>
      <c r="T58" s="160" t="s">
        <v>1474</v>
      </c>
      <c r="U58" s="84" t="s">
        <v>311</v>
      </c>
      <c r="V58" s="84" t="s">
        <v>265</v>
      </c>
      <c r="W58" s="68" t="s">
        <v>264</v>
      </c>
      <c r="X58" s="68" t="s">
        <v>264</v>
      </c>
      <c r="Y58" s="68" t="s">
        <v>264</v>
      </c>
      <c r="Z58" s="68" t="s">
        <v>273</v>
      </c>
      <c r="AA58" s="68" t="s">
        <v>264</v>
      </c>
      <c r="AB58" s="68" t="s">
        <v>264</v>
      </c>
      <c r="AC58" s="68" t="s">
        <v>264</v>
      </c>
      <c r="AD58" s="68" t="s">
        <v>264</v>
      </c>
      <c r="AE58" s="68" t="s">
        <v>264</v>
      </c>
      <c r="AF58" s="68" t="s">
        <v>264</v>
      </c>
      <c r="AG58" s="68" t="s">
        <v>273</v>
      </c>
      <c r="AH58" s="73" t="s">
        <v>22</v>
      </c>
      <c r="AI58" s="74" t="str">
        <f t="shared" si="3"/>
        <v>Moderado</v>
      </c>
      <c r="AJ58" s="75" t="s">
        <v>313</v>
      </c>
      <c r="AK58" s="99" t="s">
        <v>10</v>
      </c>
      <c r="AL58" s="99" t="s">
        <v>17</v>
      </c>
      <c r="AM58" s="98" t="str">
        <f t="shared" si="10"/>
        <v>B1FuerteDirectamente Indirectamente</v>
      </c>
      <c r="AN58" s="75" t="str">
        <f>VLOOKUP(AO58,Hoja3!$G$2:$H$648,2,0)</f>
        <v>A:Improbable / 1:Leve</v>
      </c>
      <c r="AO58" s="69" t="str">
        <f>VLOOKUP(AM58,Hoja3!F:G,2,0)</f>
        <v>A1</v>
      </c>
      <c r="AP58" s="70" t="str">
        <f>VLOOKUP(AO58,'MATRIZ RAM VALORACIÓN'!$AD$10:$AE$45,2,0)</f>
        <v>Bajo</v>
      </c>
      <c r="AQ58" s="189"/>
      <c r="AR58" s="189"/>
      <c r="AS58" s="110"/>
      <c r="AT58" s="88">
        <f t="shared" si="13"/>
        <v>15</v>
      </c>
      <c r="AU58" s="88">
        <f t="shared" si="14"/>
        <v>70</v>
      </c>
      <c r="AV58" s="89">
        <f t="shared" si="7"/>
        <v>85</v>
      </c>
    </row>
    <row r="59" spans="1:48" s="111" customFormat="1" ht="164.25" customHeight="1" x14ac:dyDescent="0.3">
      <c r="A59" s="98" t="s">
        <v>306</v>
      </c>
      <c r="B59" s="98" t="s">
        <v>308</v>
      </c>
      <c r="C59" s="101" t="s">
        <v>448</v>
      </c>
      <c r="D59" s="101" t="s">
        <v>449</v>
      </c>
      <c r="E59" s="68" t="s">
        <v>273</v>
      </c>
      <c r="F59" s="68" t="s">
        <v>273</v>
      </c>
      <c r="G59" s="68" t="s">
        <v>264</v>
      </c>
      <c r="H59" s="68" t="s">
        <v>273</v>
      </c>
      <c r="I59" s="68" t="s">
        <v>273</v>
      </c>
      <c r="J59" s="68" t="s">
        <v>273</v>
      </c>
      <c r="K59" s="95" t="s">
        <v>29</v>
      </c>
      <c r="L59" s="95" t="s">
        <v>36</v>
      </c>
      <c r="M59" s="69" t="str">
        <f t="shared" si="0"/>
        <v>B - Raro / 1 - Leve</v>
      </c>
      <c r="N59" s="69" t="str">
        <f t="shared" si="1"/>
        <v>B1</v>
      </c>
      <c r="O59" s="70" t="str">
        <f>VLOOKUP(N59,'MATRIZ RAM VALORACIÓN'!$AD$10:$AE$45,2,0)</f>
        <v>Bajo</v>
      </c>
      <c r="P59" s="71" t="str">
        <f t="shared" si="2"/>
        <v>Bajo</v>
      </c>
      <c r="Q59" s="145" t="s">
        <v>1543</v>
      </c>
      <c r="R59" s="145" t="s">
        <v>1645</v>
      </c>
      <c r="S59" s="179" t="s">
        <v>359</v>
      </c>
      <c r="T59" s="146" t="s">
        <v>452</v>
      </c>
      <c r="U59" s="84" t="s">
        <v>318</v>
      </c>
      <c r="V59" s="84" t="s">
        <v>265</v>
      </c>
      <c r="W59" s="68" t="s">
        <v>264</v>
      </c>
      <c r="X59" s="68" t="s">
        <v>264</v>
      </c>
      <c r="Y59" s="68" t="s">
        <v>273</v>
      </c>
      <c r="Z59" s="68" t="s">
        <v>273</v>
      </c>
      <c r="AA59" s="68" t="s">
        <v>264</v>
      </c>
      <c r="AB59" s="68" t="s">
        <v>264</v>
      </c>
      <c r="AC59" s="68" t="s">
        <v>264</v>
      </c>
      <c r="AD59" s="68" t="s">
        <v>264</v>
      </c>
      <c r="AE59" s="68" t="s">
        <v>264</v>
      </c>
      <c r="AF59" s="68" t="s">
        <v>264</v>
      </c>
      <c r="AG59" s="68" t="s">
        <v>273</v>
      </c>
      <c r="AH59" s="73" t="s">
        <v>22</v>
      </c>
      <c r="AI59" s="74" t="str">
        <f t="shared" si="3"/>
        <v>Moderado</v>
      </c>
      <c r="AJ59" s="75" t="s">
        <v>313</v>
      </c>
      <c r="AK59" s="99" t="s">
        <v>10</v>
      </c>
      <c r="AL59" s="99" t="s">
        <v>17</v>
      </c>
      <c r="AM59" s="98" t="str">
        <f t="shared" si="10"/>
        <v>B1FuerteDirectamente Indirectamente</v>
      </c>
      <c r="AN59" s="75" t="str">
        <f>VLOOKUP(AO59,Hoja3!$G$2:$H$648,2,0)</f>
        <v>A:Improbable / 1:Leve</v>
      </c>
      <c r="AO59" s="69" t="str">
        <f>VLOOKUP(AM59,Hoja3!F:G,2,0)</f>
        <v>A1</v>
      </c>
      <c r="AP59" s="70" t="str">
        <f>VLOOKUP(AO59,'MATRIZ RAM VALORACIÓN'!$AD$10:$AE$45,2,0)</f>
        <v>Bajo</v>
      </c>
      <c r="AQ59" s="189"/>
      <c r="AR59" s="189"/>
      <c r="AS59" s="110"/>
      <c r="AT59" s="88">
        <f t="shared" si="13"/>
        <v>5</v>
      </c>
      <c r="AU59" s="88">
        <f t="shared" si="14"/>
        <v>70</v>
      </c>
      <c r="AV59" s="89">
        <f t="shared" si="7"/>
        <v>75</v>
      </c>
    </row>
    <row r="60" spans="1:48" s="111" customFormat="1" ht="164.25" hidden="1" customHeight="1" x14ac:dyDescent="0.3">
      <c r="A60" s="98" t="s">
        <v>306</v>
      </c>
      <c r="B60" s="98" t="s">
        <v>308</v>
      </c>
      <c r="C60" s="101" t="s">
        <v>453</v>
      </c>
      <c r="D60" s="101" t="s">
        <v>3402</v>
      </c>
      <c r="E60" s="68" t="s">
        <v>273</v>
      </c>
      <c r="F60" s="68" t="s">
        <v>264</v>
      </c>
      <c r="G60" s="68" t="s">
        <v>264</v>
      </c>
      <c r="H60" s="68" t="s">
        <v>264</v>
      </c>
      <c r="I60" s="68" t="s">
        <v>264</v>
      </c>
      <c r="J60" s="68" t="s">
        <v>273</v>
      </c>
      <c r="K60" s="95" t="s">
        <v>13</v>
      </c>
      <c r="L60" s="95" t="s">
        <v>26</v>
      </c>
      <c r="M60" s="69" t="str">
        <f t="shared" si="0"/>
        <v xml:space="preserve">E - Muy Probable / 3 - Moderado </v>
      </c>
      <c r="N60" s="69" t="str">
        <f t="shared" si="1"/>
        <v>E3</v>
      </c>
      <c r="O60" s="70" t="str">
        <f>VLOOKUP(N60,'MATRIZ RAM VALORACIÓN'!$AD$10:$AE$45,2,0)</f>
        <v>Intermedio</v>
      </c>
      <c r="P60" s="71" t="str">
        <f t="shared" si="2"/>
        <v>Medio</v>
      </c>
      <c r="Q60" s="145" t="s">
        <v>454</v>
      </c>
      <c r="R60" s="145" t="s">
        <v>1472</v>
      </c>
      <c r="S60" s="179" t="s">
        <v>359</v>
      </c>
      <c r="T60" s="171" t="s">
        <v>1535</v>
      </c>
      <c r="U60" s="84" t="s">
        <v>318</v>
      </c>
      <c r="V60" s="84" t="s">
        <v>267</v>
      </c>
      <c r="W60" s="68" t="s">
        <v>264</v>
      </c>
      <c r="X60" s="68" t="s">
        <v>264</v>
      </c>
      <c r="Y60" s="68" t="s">
        <v>264</v>
      </c>
      <c r="Z60" s="68" t="s">
        <v>264</v>
      </c>
      <c r="AA60" s="68" t="s">
        <v>264</v>
      </c>
      <c r="AB60" s="68" t="s">
        <v>264</v>
      </c>
      <c r="AC60" s="68" t="s">
        <v>264</v>
      </c>
      <c r="AD60" s="68" t="s">
        <v>264</v>
      </c>
      <c r="AE60" s="68" t="s">
        <v>264</v>
      </c>
      <c r="AF60" s="68" t="s">
        <v>264</v>
      </c>
      <c r="AG60" s="68" t="s">
        <v>273</v>
      </c>
      <c r="AH60" s="73" t="s">
        <v>22</v>
      </c>
      <c r="AI60" s="74" t="str">
        <f t="shared" si="3"/>
        <v>Moderado</v>
      </c>
      <c r="AJ60" s="75" t="s">
        <v>313</v>
      </c>
      <c r="AK60" s="99" t="s">
        <v>10</v>
      </c>
      <c r="AL60" s="99" t="s">
        <v>17</v>
      </c>
      <c r="AM60" s="98" t="str">
        <f t="shared" si="10"/>
        <v>E3FuerteDirectamente Indirectamente</v>
      </c>
      <c r="AN60" s="75" t="str">
        <f>VLOOKUP(AO60,Hoja3!$G$2:$H$648,2,0)</f>
        <v>C:Posible / 2:Menor</v>
      </c>
      <c r="AO60" s="69" t="str">
        <f>VLOOKUP(AM60,Hoja3!F:G,2,0)</f>
        <v>C2</v>
      </c>
      <c r="AP60" s="70" t="str">
        <f>VLOOKUP(AO60,'MATRIZ RAM VALORACIÓN'!$AD$10:$AE$45,2,0)</f>
        <v>Medio</v>
      </c>
      <c r="AQ60" s="189"/>
      <c r="AR60" s="189"/>
      <c r="AS60" s="110"/>
      <c r="AT60" s="88">
        <f t="shared" si="13"/>
        <v>5</v>
      </c>
      <c r="AU60" s="88">
        <f t="shared" si="14"/>
        <v>70</v>
      </c>
      <c r="AV60" s="89">
        <f t="shared" si="7"/>
        <v>75</v>
      </c>
    </row>
    <row r="61" spans="1:48" s="111" customFormat="1" ht="164.25" hidden="1" customHeight="1" x14ac:dyDescent="0.3">
      <c r="A61" s="98" t="s">
        <v>306</v>
      </c>
      <c r="B61" s="98" t="s">
        <v>308</v>
      </c>
      <c r="C61" s="101" t="s">
        <v>468</v>
      </c>
      <c r="D61" s="101" t="s">
        <v>1504</v>
      </c>
      <c r="E61" s="68" t="s">
        <v>264</v>
      </c>
      <c r="F61" s="68" t="s">
        <v>264</v>
      </c>
      <c r="G61" s="68" t="s">
        <v>264</v>
      </c>
      <c r="H61" s="68" t="s">
        <v>264</v>
      </c>
      <c r="I61" s="68" t="s">
        <v>264</v>
      </c>
      <c r="J61" s="68" t="s">
        <v>264</v>
      </c>
      <c r="K61" s="95" t="s">
        <v>20</v>
      </c>
      <c r="L61" s="95" t="s">
        <v>36</v>
      </c>
      <c r="M61" s="69" t="str">
        <f t="shared" si="0"/>
        <v>D - Probable / 1 - Leve</v>
      </c>
      <c r="N61" s="69" t="str">
        <f t="shared" si="1"/>
        <v>D1</v>
      </c>
      <c r="O61" s="70" t="str">
        <f>VLOOKUP(N61,'MATRIZ RAM VALORACIÓN'!$AD$10:$AE$45,2,0)</f>
        <v>Bajo</v>
      </c>
      <c r="P61" s="71" t="str">
        <f t="shared" si="2"/>
        <v>Bajo</v>
      </c>
      <c r="Q61" s="145" t="s">
        <v>469</v>
      </c>
      <c r="R61" s="145" t="s">
        <v>2260</v>
      </c>
      <c r="S61" s="179" t="s">
        <v>359</v>
      </c>
      <c r="T61" s="146" t="s">
        <v>2379</v>
      </c>
      <c r="U61" s="84" t="s">
        <v>318</v>
      </c>
      <c r="V61" s="84" t="s">
        <v>267</v>
      </c>
      <c r="W61" s="68" t="s">
        <v>264</v>
      </c>
      <c r="X61" s="68" t="s">
        <v>264</v>
      </c>
      <c r="Y61" s="68" t="s">
        <v>264</v>
      </c>
      <c r="Z61" s="68" t="s">
        <v>264</v>
      </c>
      <c r="AA61" s="68" t="s">
        <v>264</v>
      </c>
      <c r="AB61" s="68" t="s">
        <v>264</v>
      </c>
      <c r="AC61" s="68" t="s">
        <v>264</v>
      </c>
      <c r="AD61" s="68" t="s">
        <v>264</v>
      </c>
      <c r="AE61" s="68" t="s">
        <v>264</v>
      </c>
      <c r="AF61" s="68" t="s">
        <v>264</v>
      </c>
      <c r="AG61" s="68" t="s">
        <v>273</v>
      </c>
      <c r="AH61" s="73" t="s">
        <v>22</v>
      </c>
      <c r="AI61" s="74" t="str">
        <f t="shared" si="3"/>
        <v>Moderado</v>
      </c>
      <c r="AJ61" s="75" t="s">
        <v>313</v>
      </c>
      <c r="AK61" s="99" t="s">
        <v>10</v>
      </c>
      <c r="AL61" s="99" t="s">
        <v>17</v>
      </c>
      <c r="AM61" s="98" t="str">
        <f t="shared" si="10"/>
        <v>D1FuerteDirectamente Indirectamente</v>
      </c>
      <c r="AN61" s="75" t="str">
        <f>VLOOKUP(AO61,Hoja3!$G$2:$H$648,2,0)</f>
        <v>B:Raro / 1:Leve</v>
      </c>
      <c r="AO61" s="69" t="str">
        <f>VLOOKUP(AM61,Hoja3!F:G,2,0)</f>
        <v>B1</v>
      </c>
      <c r="AP61" s="70" t="str">
        <f>VLOOKUP(AO61,'MATRIZ RAM VALORACIÓN'!$AD$10:$AE$45,2,0)</f>
        <v>Bajo</v>
      </c>
      <c r="AQ61" s="189"/>
      <c r="AR61" s="189"/>
      <c r="AS61" s="110"/>
      <c r="AT61" s="88">
        <f t="shared" si="13"/>
        <v>5</v>
      </c>
      <c r="AU61" s="88">
        <f t="shared" si="14"/>
        <v>70</v>
      </c>
      <c r="AV61" s="89">
        <f t="shared" si="7"/>
        <v>75</v>
      </c>
    </row>
    <row r="62" spans="1:48" s="111" customFormat="1" ht="164.25" customHeight="1" x14ac:dyDescent="0.3">
      <c r="A62" s="98" t="s">
        <v>306</v>
      </c>
      <c r="B62" s="98" t="s">
        <v>308</v>
      </c>
      <c r="C62" s="332" t="s">
        <v>1545</v>
      </c>
      <c r="D62" s="101" t="s">
        <v>2192</v>
      </c>
      <c r="E62" s="68" t="s">
        <v>273</v>
      </c>
      <c r="F62" s="68" t="s">
        <v>273</v>
      </c>
      <c r="G62" s="68" t="s">
        <v>273</v>
      </c>
      <c r="H62" s="68" t="s">
        <v>273</v>
      </c>
      <c r="I62" s="68" t="s">
        <v>273</v>
      </c>
      <c r="J62" s="68" t="s">
        <v>273</v>
      </c>
      <c r="K62" s="95" t="s">
        <v>25</v>
      </c>
      <c r="L62" s="95" t="s">
        <v>21</v>
      </c>
      <c r="M62" s="69" t="str">
        <f t="shared" si="0"/>
        <v>C - Posible / 4 - Mayor</v>
      </c>
      <c r="N62" s="69" t="str">
        <f t="shared" si="1"/>
        <v>C4</v>
      </c>
      <c r="O62" s="70" t="str">
        <f>VLOOKUP(N62,'MATRIZ RAM VALORACIÓN'!$AD$10:$AE$45,2,0)</f>
        <v>Intermedio</v>
      </c>
      <c r="P62" s="71" t="str">
        <f t="shared" si="2"/>
        <v>Medio</v>
      </c>
      <c r="Q62" s="145" t="s">
        <v>2581</v>
      </c>
      <c r="R62" s="145" t="s">
        <v>3235</v>
      </c>
      <c r="S62" s="179" t="s">
        <v>359</v>
      </c>
      <c r="T62" s="146" t="s">
        <v>3236</v>
      </c>
      <c r="U62" s="84" t="s">
        <v>311</v>
      </c>
      <c r="V62" s="84" t="s">
        <v>267</v>
      </c>
      <c r="W62" s="68" t="s">
        <v>264</v>
      </c>
      <c r="X62" s="68" t="s">
        <v>264</v>
      </c>
      <c r="Y62" s="68" t="s">
        <v>273</v>
      </c>
      <c r="Z62" s="68" t="s">
        <v>273</v>
      </c>
      <c r="AA62" s="68" t="s">
        <v>264</v>
      </c>
      <c r="AB62" s="68" t="s">
        <v>264</v>
      </c>
      <c r="AC62" s="68" t="s">
        <v>264</v>
      </c>
      <c r="AD62" s="68" t="s">
        <v>264</v>
      </c>
      <c r="AE62" s="68" t="s">
        <v>264</v>
      </c>
      <c r="AF62" s="68" t="s">
        <v>264</v>
      </c>
      <c r="AG62" s="68" t="s">
        <v>273</v>
      </c>
      <c r="AH62" s="73" t="s">
        <v>22</v>
      </c>
      <c r="AI62" s="74" t="str">
        <f t="shared" si="3"/>
        <v>Moderado</v>
      </c>
      <c r="AJ62" s="75" t="s">
        <v>313</v>
      </c>
      <c r="AK62" s="99" t="s">
        <v>10</v>
      </c>
      <c r="AL62" s="99" t="s">
        <v>17</v>
      </c>
      <c r="AM62" s="98" t="str">
        <f t="shared" si="10"/>
        <v>C4FuerteDirectamente Indirectamente</v>
      </c>
      <c r="AN62" s="75" t="str">
        <f>VLOOKUP(AO62,Hoja3!$G$2:$H$648,2,0)</f>
        <v>A:Improbable / 3:Moderado</v>
      </c>
      <c r="AO62" s="69" t="str">
        <f>VLOOKUP(AM62,Hoja3!F:G,2,0)</f>
        <v>A3</v>
      </c>
      <c r="AP62" s="70" t="str">
        <f>VLOOKUP(AO62,'MATRIZ RAM VALORACIÓN'!$AD$10:$AE$45,2,0)</f>
        <v>Bajo</v>
      </c>
      <c r="AQ62" s="102"/>
      <c r="AR62" s="102"/>
      <c r="AS62" s="99"/>
      <c r="AT62" s="88">
        <f t="shared" si="13"/>
        <v>15</v>
      </c>
      <c r="AU62" s="88">
        <f t="shared" si="14"/>
        <v>70</v>
      </c>
      <c r="AV62" s="89">
        <f t="shared" si="7"/>
        <v>85</v>
      </c>
    </row>
    <row r="63" spans="1:48" s="111" customFormat="1" ht="164.25" hidden="1" customHeight="1" x14ac:dyDescent="0.3">
      <c r="A63" s="98" t="s">
        <v>306</v>
      </c>
      <c r="B63" s="98" t="s">
        <v>308</v>
      </c>
      <c r="C63" s="101" t="s">
        <v>2597</v>
      </c>
      <c r="D63" s="101" t="s">
        <v>2428</v>
      </c>
      <c r="E63" s="68" t="s">
        <v>264</v>
      </c>
      <c r="F63" s="68" t="s">
        <v>264</v>
      </c>
      <c r="G63" s="68" t="s">
        <v>264</v>
      </c>
      <c r="H63" s="68" t="s">
        <v>264</v>
      </c>
      <c r="I63" s="68" t="s">
        <v>264</v>
      </c>
      <c r="J63" s="68" t="s">
        <v>264</v>
      </c>
      <c r="K63" s="95" t="s">
        <v>25</v>
      </c>
      <c r="L63" s="95" t="s">
        <v>26</v>
      </c>
      <c r="M63" s="69" t="str">
        <f t="shared" si="0"/>
        <v xml:space="preserve">C - Posible / 3 - Moderado </v>
      </c>
      <c r="N63" s="69" t="str">
        <f t="shared" si="1"/>
        <v>C3</v>
      </c>
      <c r="O63" s="70" t="str">
        <f>VLOOKUP(N63,'MATRIZ RAM VALORACIÓN'!$AD$10:$AE$45,2,0)</f>
        <v>Medio</v>
      </c>
      <c r="P63" s="71" t="str">
        <f t="shared" si="2"/>
        <v>Bajo</v>
      </c>
      <c r="Q63" s="145" t="s">
        <v>319</v>
      </c>
      <c r="R63" s="137" t="s">
        <v>2223</v>
      </c>
      <c r="S63" s="179" t="s">
        <v>359</v>
      </c>
      <c r="T63" s="135" t="s">
        <v>1940</v>
      </c>
      <c r="U63" s="84" t="s">
        <v>318</v>
      </c>
      <c r="V63" s="84" t="s">
        <v>265</v>
      </c>
      <c r="W63" s="68" t="s">
        <v>273</v>
      </c>
      <c r="X63" s="68" t="s">
        <v>264</v>
      </c>
      <c r="Y63" s="68" t="s">
        <v>264</v>
      </c>
      <c r="Z63" s="68" t="s">
        <v>273</v>
      </c>
      <c r="AA63" s="68" t="s">
        <v>273</v>
      </c>
      <c r="AB63" s="68" t="s">
        <v>264</v>
      </c>
      <c r="AC63" s="68" t="s">
        <v>264</v>
      </c>
      <c r="AD63" s="68" t="s">
        <v>264</v>
      </c>
      <c r="AE63" s="68" t="s">
        <v>264</v>
      </c>
      <c r="AF63" s="68" t="s">
        <v>273</v>
      </c>
      <c r="AG63" s="68" t="s">
        <v>273</v>
      </c>
      <c r="AH63" s="73" t="s">
        <v>22</v>
      </c>
      <c r="AI63" s="74" t="str">
        <f t="shared" si="3"/>
        <v>Moderado</v>
      </c>
      <c r="AJ63" s="75" t="s">
        <v>313</v>
      </c>
      <c r="AK63" s="99" t="s">
        <v>10</v>
      </c>
      <c r="AL63" s="99" t="s">
        <v>17</v>
      </c>
      <c r="AM63" s="98" t="str">
        <f t="shared" si="10"/>
        <v>C3FuerteDirectamente Indirectamente</v>
      </c>
      <c r="AN63" s="75" t="str">
        <f>VLOOKUP(AO63,Hoja3!$G$2:$H$648,2,0)</f>
        <v>A:Improbable / 2:Menor</v>
      </c>
      <c r="AO63" s="69" t="str">
        <f>VLOOKUP(AM63,Hoja3!F:G,2,0)</f>
        <v>A2</v>
      </c>
      <c r="AP63" s="70" t="str">
        <f>VLOOKUP(AO63,'MATRIZ RAM VALORACIÓN'!$AD$10:$AE$45,2,0)</f>
        <v>Bajo</v>
      </c>
      <c r="AQ63" s="189"/>
      <c r="AR63" s="189"/>
      <c r="AS63" s="110"/>
      <c r="AT63" s="88">
        <f t="shared" si="13"/>
        <v>5</v>
      </c>
      <c r="AU63" s="88">
        <f t="shared" si="14"/>
        <v>70</v>
      </c>
      <c r="AV63" s="89">
        <f t="shared" si="7"/>
        <v>75</v>
      </c>
    </row>
    <row r="64" spans="1:48" s="111" customFormat="1" ht="164.25" hidden="1" customHeight="1" x14ac:dyDescent="0.3">
      <c r="A64" s="98" t="s">
        <v>306</v>
      </c>
      <c r="B64" s="98" t="s">
        <v>308</v>
      </c>
      <c r="C64" s="101" t="s">
        <v>2597</v>
      </c>
      <c r="D64" s="101" t="s">
        <v>2428</v>
      </c>
      <c r="E64" s="68" t="s">
        <v>264</v>
      </c>
      <c r="F64" s="68" t="s">
        <v>264</v>
      </c>
      <c r="G64" s="68" t="s">
        <v>264</v>
      </c>
      <c r="H64" s="68" t="s">
        <v>264</v>
      </c>
      <c r="I64" s="68" t="s">
        <v>264</v>
      </c>
      <c r="J64" s="68" t="s">
        <v>264</v>
      </c>
      <c r="K64" s="95" t="s">
        <v>25</v>
      </c>
      <c r="L64" s="95" t="s">
        <v>26</v>
      </c>
      <c r="M64" s="69" t="str">
        <f t="shared" si="0"/>
        <v xml:space="preserve">C - Posible / 3 - Moderado </v>
      </c>
      <c r="N64" s="69" t="str">
        <f t="shared" si="1"/>
        <v>C3</v>
      </c>
      <c r="O64" s="70" t="str">
        <f>VLOOKUP(N64,'MATRIZ RAM VALORACIÓN'!$AD$10:$AE$45,2,0)</f>
        <v>Medio</v>
      </c>
      <c r="P64" s="71" t="str">
        <f t="shared" si="2"/>
        <v>Bajo</v>
      </c>
      <c r="Q64" s="146" t="s">
        <v>2625</v>
      </c>
      <c r="R64" s="146" t="s">
        <v>3135</v>
      </c>
      <c r="S64" s="179" t="s">
        <v>38</v>
      </c>
      <c r="T64" s="160" t="s">
        <v>2103</v>
      </c>
      <c r="U64" s="84" t="s">
        <v>318</v>
      </c>
      <c r="V64" s="84" t="s">
        <v>265</v>
      </c>
      <c r="W64" s="68" t="s">
        <v>264</v>
      </c>
      <c r="X64" s="68" t="s">
        <v>264</v>
      </c>
      <c r="Y64" s="68" t="s">
        <v>264</v>
      </c>
      <c r="Z64" s="68" t="s">
        <v>264</v>
      </c>
      <c r="AA64" s="68" t="s">
        <v>264</v>
      </c>
      <c r="AB64" s="68" t="s">
        <v>264</v>
      </c>
      <c r="AC64" s="68" t="s">
        <v>264</v>
      </c>
      <c r="AD64" s="68" t="s">
        <v>264</v>
      </c>
      <c r="AE64" s="68" t="s">
        <v>264</v>
      </c>
      <c r="AF64" s="68" t="s">
        <v>264</v>
      </c>
      <c r="AG64" s="68" t="s">
        <v>273</v>
      </c>
      <c r="AH64" s="73" t="s">
        <v>22</v>
      </c>
      <c r="AI64" s="74" t="str">
        <f t="shared" si="3"/>
        <v>Moderado</v>
      </c>
      <c r="AJ64" s="75" t="s">
        <v>313</v>
      </c>
      <c r="AK64" s="99" t="s">
        <v>10</v>
      </c>
      <c r="AL64" s="99" t="s">
        <v>17</v>
      </c>
      <c r="AM64" s="98" t="str">
        <f t="shared" si="10"/>
        <v>C3FuerteDirectamente Indirectamente</v>
      </c>
      <c r="AN64" s="75" t="str">
        <f>VLOOKUP(AO64,Hoja3!$G$2:$H$648,2,0)</f>
        <v>A:Improbable / 2:Menor</v>
      </c>
      <c r="AO64" s="69" t="str">
        <f>VLOOKUP(AM64,Hoja3!F:G,2,0)</f>
        <v>A2</v>
      </c>
      <c r="AP64" s="70" t="str">
        <f>VLOOKUP(AO64,'MATRIZ RAM VALORACIÓN'!$AD$10:$AE$45,2,0)</f>
        <v>Bajo</v>
      </c>
      <c r="AQ64" s="189"/>
      <c r="AR64" s="189"/>
      <c r="AS64" s="110"/>
      <c r="AT64" s="88">
        <f t="shared" si="13"/>
        <v>5</v>
      </c>
      <c r="AU64" s="88">
        <f t="shared" si="14"/>
        <v>70</v>
      </c>
      <c r="AV64" s="89">
        <f t="shared" si="7"/>
        <v>75</v>
      </c>
    </row>
    <row r="65" spans="1:48" s="111" customFormat="1" ht="164.25" hidden="1" customHeight="1" x14ac:dyDescent="0.3">
      <c r="A65" s="98" t="s">
        <v>306</v>
      </c>
      <c r="B65" s="98" t="s">
        <v>308</v>
      </c>
      <c r="C65" s="101" t="s">
        <v>2597</v>
      </c>
      <c r="D65" s="101" t="s">
        <v>2428</v>
      </c>
      <c r="E65" s="68" t="s">
        <v>264</v>
      </c>
      <c r="F65" s="68" t="s">
        <v>264</v>
      </c>
      <c r="G65" s="68" t="s">
        <v>264</v>
      </c>
      <c r="H65" s="68" t="s">
        <v>264</v>
      </c>
      <c r="I65" s="68" t="s">
        <v>264</v>
      </c>
      <c r="J65" s="68" t="s">
        <v>264</v>
      </c>
      <c r="K65" s="95" t="s">
        <v>25</v>
      </c>
      <c r="L65" s="95" t="s">
        <v>26</v>
      </c>
      <c r="M65" s="69" t="str">
        <f t="shared" si="0"/>
        <v xml:space="preserve">C - Posible / 3 - Moderado </v>
      </c>
      <c r="N65" s="69" t="str">
        <f t="shared" si="1"/>
        <v>C3</v>
      </c>
      <c r="O65" s="70" t="str">
        <f>VLOOKUP(N65,'MATRIZ RAM VALORACIÓN'!$AD$10:$AE$45,2,0)</f>
        <v>Medio</v>
      </c>
      <c r="P65" s="71" t="str">
        <f t="shared" si="2"/>
        <v>Bajo</v>
      </c>
      <c r="Q65" s="145" t="s">
        <v>2236</v>
      </c>
      <c r="R65" s="145" t="s">
        <v>2431</v>
      </c>
      <c r="S65" s="179" t="s">
        <v>33</v>
      </c>
      <c r="T65" s="160" t="s">
        <v>3261</v>
      </c>
      <c r="U65" s="84" t="s">
        <v>318</v>
      </c>
      <c r="V65" s="84" t="s">
        <v>265</v>
      </c>
      <c r="W65" s="68" t="s">
        <v>264</v>
      </c>
      <c r="X65" s="68" t="s">
        <v>264</v>
      </c>
      <c r="Y65" s="68" t="s">
        <v>264</v>
      </c>
      <c r="Z65" s="68" t="s">
        <v>264</v>
      </c>
      <c r="AA65" s="68" t="s">
        <v>264</v>
      </c>
      <c r="AB65" s="68" t="s">
        <v>264</v>
      </c>
      <c r="AC65" s="68" t="s">
        <v>264</v>
      </c>
      <c r="AD65" s="68" t="s">
        <v>264</v>
      </c>
      <c r="AE65" s="68" t="s">
        <v>264</v>
      </c>
      <c r="AF65" s="68" t="s">
        <v>264</v>
      </c>
      <c r="AG65" s="68" t="s">
        <v>273</v>
      </c>
      <c r="AH65" s="73" t="s">
        <v>22</v>
      </c>
      <c r="AI65" s="74" t="str">
        <f t="shared" si="3"/>
        <v>Moderado</v>
      </c>
      <c r="AJ65" s="75" t="s">
        <v>313</v>
      </c>
      <c r="AK65" s="99" t="s">
        <v>10</v>
      </c>
      <c r="AL65" s="99" t="s">
        <v>17</v>
      </c>
      <c r="AM65" s="98" t="str">
        <f t="shared" si="10"/>
        <v>C3FuerteDirectamente Indirectamente</v>
      </c>
      <c r="AN65" s="75" t="str">
        <f>VLOOKUP(AO65,Hoja3!$G$2:$H$648,2,0)</f>
        <v>A:Improbable / 2:Menor</v>
      </c>
      <c r="AO65" s="69" t="str">
        <f>VLOOKUP(AM65,Hoja3!F:G,2,0)</f>
        <v>A2</v>
      </c>
      <c r="AP65" s="70" t="str">
        <f>VLOOKUP(AO65,'MATRIZ RAM VALORACIÓN'!$AD$10:$AE$45,2,0)</f>
        <v>Bajo</v>
      </c>
      <c r="AQ65" s="189"/>
      <c r="AR65" s="189"/>
      <c r="AS65" s="110"/>
      <c r="AT65" s="88">
        <f t="shared" si="13"/>
        <v>5</v>
      </c>
      <c r="AU65" s="88">
        <f t="shared" si="14"/>
        <v>70</v>
      </c>
      <c r="AV65" s="89">
        <f t="shared" si="7"/>
        <v>75</v>
      </c>
    </row>
    <row r="66" spans="1:48" s="111" customFormat="1" ht="164.25" hidden="1" customHeight="1" x14ac:dyDescent="0.3">
      <c r="A66" s="98" t="s">
        <v>306</v>
      </c>
      <c r="B66" s="98" t="s">
        <v>308</v>
      </c>
      <c r="C66" s="101" t="s">
        <v>1496</v>
      </c>
      <c r="D66" s="101" t="s">
        <v>2461</v>
      </c>
      <c r="E66" s="68" t="s">
        <v>264</v>
      </c>
      <c r="F66" s="68" t="s">
        <v>264</v>
      </c>
      <c r="G66" s="68" t="s">
        <v>264</v>
      </c>
      <c r="H66" s="68" t="s">
        <v>264</v>
      </c>
      <c r="I66" s="68" t="s">
        <v>264</v>
      </c>
      <c r="J66" s="68" t="s">
        <v>273</v>
      </c>
      <c r="K66" s="95" t="s">
        <v>7</v>
      </c>
      <c r="L66" s="95" t="s">
        <v>21</v>
      </c>
      <c r="M66" s="69" t="str">
        <f t="shared" ref="M66:M129" si="16">CONCATENATE(K66," / ",L66)</f>
        <v>F - Con Certeza / 4 - Mayor</v>
      </c>
      <c r="N66" s="69" t="str">
        <f t="shared" ref="N66:N129" si="17">CONCATENATE(MID(K66,1,1),MID(L66,1,1))</f>
        <v>F4</v>
      </c>
      <c r="O66" s="70" t="str">
        <f>VLOOKUP(N66,'MATRIZ RAM VALORACIÓN'!$AD$10:$AE$45,2,0)</f>
        <v>Alto</v>
      </c>
      <c r="P66" s="71" t="str">
        <f t="shared" ref="P66:P129" si="18">+IF(O66="Muy Alto","Muy Alto",+IF(O66="Alto","Alto",+IF(O66="Intermedio","Medio",+IF(O66="Medio","Bajo",+IF(O66="Bajo","Bajo","Sin Homologacion")))))</f>
        <v>Alto</v>
      </c>
      <c r="Q66" s="145" t="s">
        <v>319</v>
      </c>
      <c r="R66" s="137" t="s">
        <v>2223</v>
      </c>
      <c r="S66" s="179" t="s">
        <v>359</v>
      </c>
      <c r="T66" s="135" t="s">
        <v>1940</v>
      </c>
      <c r="U66" s="84" t="s">
        <v>318</v>
      </c>
      <c r="V66" s="84" t="s">
        <v>267</v>
      </c>
      <c r="W66" s="68" t="s">
        <v>273</v>
      </c>
      <c r="X66" s="68" t="s">
        <v>264</v>
      </c>
      <c r="Y66" s="68" t="s">
        <v>264</v>
      </c>
      <c r="Z66" s="68" t="s">
        <v>273</v>
      </c>
      <c r="AA66" s="68" t="s">
        <v>273</v>
      </c>
      <c r="AB66" s="68" t="s">
        <v>264</v>
      </c>
      <c r="AC66" s="68" t="s">
        <v>264</v>
      </c>
      <c r="AD66" s="68" t="s">
        <v>264</v>
      </c>
      <c r="AE66" s="68" t="s">
        <v>264</v>
      </c>
      <c r="AF66" s="68" t="s">
        <v>273</v>
      </c>
      <c r="AG66" s="68" t="s">
        <v>273</v>
      </c>
      <c r="AH66" s="73" t="s">
        <v>22</v>
      </c>
      <c r="AI66" s="74" t="str">
        <f t="shared" ref="AI66:AI129" si="19">IF(AV66&gt;=90,"Fuerte",IF(AV66&gt;=75,"Moderado","Débil"))</f>
        <v>Moderado</v>
      </c>
      <c r="AJ66" s="75" t="s">
        <v>313</v>
      </c>
      <c r="AK66" s="99" t="s">
        <v>10</v>
      </c>
      <c r="AL66" s="99" t="s">
        <v>17</v>
      </c>
      <c r="AM66" s="98" t="str">
        <f t="shared" ref="AM66:AM97" si="20">CONCATENATE(N66,AJ66,AK66,AL66)</f>
        <v>F4FuerteDirectamente Indirectamente</v>
      </c>
      <c r="AN66" s="75" t="str">
        <f>VLOOKUP(AO66,Hoja3!$G$2:$H$648,2,0)</f>
        <v>D:Probable / 3:Moderado</v>
      </c>
      <c r="AO66" s="69" t="str">
        <f>VLOOKUP(AM66,Hoja3!F:G,2,0)</f>
        <v>D3</v>
      </c>
      <c r="AP66" s="70" t="str">
        <f>VLOOKUP(AO66,'MATRIZ RAM VALORACIÓN'!$AD$10:$AE$45,2,0)</f>
        <v>Intermedio</v>
      </c>
      <c r="AQ66" s="189"/>
      <c r="AR66" s="189"/>
      <c r="AS66" s="110"/>
      <c r="AT66" s="88">
        <f t="shared" si="13"/>
        <v>5</v>
      </c>
      <c r="AU66" s="88">
        <f t="shared" si="14"/>
        <v>70</v>
      </c>
      <c r="AV66" s="89">
        <f t="shared" si="7"/>
        <v>75</v>
      </c>
    </row>
    <row r="67" spans="1:48" s="111" customFormat="1" ht="164.25" hidden="1" customHeight="1" x14ac:dyDescent="0.3">
      <c r="A67" s="98" t="s">
        <v>306</v>
      </c>
      <c r="B67" s="98" t="s">
        <v>308</v>
      </c>
      <c r="C67" s="101" t="s">
        <v>1496</v>
      </c>
      <c r="D67" s="101" t="s">
        <v>2461</v>
      </c>
      <c r="E67" s="68" t="s">
        <v>264</v>
      </c>
      <c r="F67" s="68" t="s">
        <v>264</v>
      </c>
      <c r="G67" s="68" t="s">
        <v>264</v>
      </c>
      <c r="H67" s="68" t="s">
        <v>264</v>
      </c>
      <c r="I67" s="68" t="s">
        <v>264</v>
      </c>
      <c r="J67" s="68" t="s">
        <v>273</v>
      </c>
      <c r="K67" s="95" t="s">
        <v>7</v>
      </c>
      <c r="L67" s="95" t="s">
        <v>21</v>
      </c>
      <c r="M67" s="69" t="str">
        <f t="shared" si="16"/>
        <v>F - Con Certeza / 4 - Mayor</v>
      </c>
      <c r="N67" s="69" t="str">
        <f t="shared" si="17"/>
        <v>F4</v>
      </c>
      <c r="O67" s="70" t="str">
        <f>VLOOKUP(N67,'MATRIZ RAM VALORACIÓN'!$AD$10:$AE$45,2,0)</f>
        <v>Alto</v>
      </c>
      <c r="P67" s="71" t="str">
        <f t="shared" si="18"/>
        <v>Alto</v>
      </c>
      <c r="Q67" s="101" t="s">
        <v>406</v>
      </c>
      <c r="R67" s="101" t="s">
        <v>2457</v>
      </c>
      <c r="S67" s="180" t="s">
        <v>359</v>
      </c>
      <c r="T67" s="170" t="s">
        <v>1998</v>
      </c>
      <c r="U67" s="73" t="s">
        <v>318</v>
      </c>
      <c r="V67" s="73" t="s">
        <v>267</v>
      </c>
      <c r="W67" s="68" t="s">
        <v>264</v>
      </c>
      <c r="X67" s="68" t="s">
        <v>264</v>
      </c>
      <c r="Y67" s="68" t="s">
        <v>264</v>
      </c>
      <c r="Z67" s="68" t="s">
        <v>264</v>
      </c>
      <c r="AA67" s="68" t="s">
        <v>264</v>
      </c>
      <c r="AB67" s="68" t="s">
        <v>264</v>
      </c>
      <c r="AC67" s="68" t="s">
        <v>264</v>
      </c>
      <c r="AD67" s="68" t="s">
        <v>264</v>
      </c>
      <c r="AE67" s="68" t="s">
        <v>264</v>
      </c>
      <c r="AF67" s="68" t="s">
        <v>264</v>
      </c>
      <c r="AG67" s="68" t="s">
        <v>273</v>
      </c>
      <c r="AH67" s="73" t="s">
        <v>22</v>
      </c>
      <c r="AI67" s="74" t="str">
        <f t="shared" si="19"/>
        <v>Moderado</v>
      </c>
      <c r="AJ67" s="75" t="s">
        <v>313</v>
      </c>
      <c r="AK67" s="99" t="s">
        <v>10</v>
      </c>
      <c r="AL67" s="99" t="s">
        <v>17</v>
      </c>
      <c r="AM67" s="98" t="str">
        <f t="shared" si="20"/>
        <v>F4FuerteDirectamente Indirectamente</v>
      </c>
      <c r="AN67" s="75" t="str">
        <f>VLOOKUP(AO67,Hoja3!$G$2:$H$648,2,0)</f>
        <v>D:Probable / 3:Moderado</v>
      </c>
      <c r="AO67" s="69" t="str">
        <f>VLOOKUP(AM67,Hoja3!F:G,2,0)</f>
        <v>D3</v>
      </c>
      <c r="AP67" s="70" t="str">
        <f>VLOOKUP(AO67,'MATRIZ RAM VALORACIÓN'!$AD$10:$AE$45,2,0)</f>
        <v>Intermedio</v>
      </c>
      <c r="AQ67" s="189"/>
      <c r="AR67" s="189"/>
      <c r="AS67" s="110"/>
      <c r="AT67" s="88">
        <f t="shared" si="13"/>
        <v>5</v>
      </c>
      <c r="AU67" s="88">
        <f t="shared" si="14"/>
        <v>70</v>
      </c>
      <c r="AV67" s="89">
        <f t="shared" si="7"/>
        <v>75</v>
      </c>
    </row>
    <row r="68" spans="1:48" s="111" customFormat="1" ht="164.25" hidden="1" customHeight="1" x14ac:dyDescent="0.3">
      <c r="A68" s="98" t="s">
        <v>306</v>
      </c>
      <c r="B68" s="98" t="s">
        <v>308</v>
      </c>
      <c r="C68" s="101" t="s">
        <v>1498</v>
      </c>
      <c r="D68" s="101" t="s">
        <v>1499</v>
      </c>
      <c r="E68" s="68" t="s">
        <v>264</v>
      </c>
      <c r="F68" s="68" t="s">
        <v>264</v>
      </c>
      <c r="G68" s="68" t="s">
        <v>264</v>
      </c>
      <c r="H68" s="68" t="s">
        <v>264</v>
      </c>
      <c r="I68" s="68" t="s">
        <v>264</v>
      </c>
      <c r="J68" s="68" t="s">
        <v>273</v>
      </c>
      <c r="K68" s="95" t="s">
        <v>7</v>
      </c>
      <c r="L68" s="95" t="s">
        <v>36</v>
      </c>
      <c r="M68" s="69" t="str">
        <f t="shared" si="16"/>
        <v>F - Con Certeza / 1 - Leve</v>
      </c>
      <c r="N68" s="69" t="str">
        <f t="shared" si="17"/>
        <v>F1</v>
      </c>
      <c r="O68" s="70" t="str">
        <f>VLOOKUP(N68,'MATRIZ RAM VALORACIÓN'!$AD$10:$AE$45,2,0)</f>
        <v>Medio</v>
      </c>
      <c r="P68" s="71" t="str">
        <f t="shared" si="18"/>
        <v>Bajo</v>
      </c>
      <c r="Q68" s="145" t="s">
        <v>2626</v>
      </c>
      <c r="R68" s="145" t="s">
        <v>2459</v>
      </c>
      <c r="S68" s="179" t="s">
        <v>359</v>
      </c>
      <c r="T68" s="146" t="s">
        <v>408</v>
      </c>
      <c r="U68" s="84" t="s">
        <v>318</v>
      </c>
      <c r="V68" s="84" t="s">
        <v>267</v>
      </c>
      <c r="W68" s="68" t="s">
        <v>264</v>
      </c>
      <c r="X68" s="68" t="s">
        <v>264</v>
      </c>
      <c r="Y68" s="68" t="s">
        <v>264</v>
      </c>
      <c r="Z68" s="68" t="s">
        <v>264</v>
      </c>
      <c r="AA68" s="68" t="s">
        <v>264</v>
      </c>
      <c r="AB68" s="68" t="s">
        <v>264</v>
      </c>
      <c r="AC68" s="68" t="s">
        <v>264</v>
      </c>
      <c r="AD68" s="68" t="s">
        <v>264</v>
      </c>
      <c r="AE68" s="68" t="s">
        <v>264</v>
      </c>
      <c r="AF68" s="68" t="s">
        <v>264</v>
      </c>
      <c r="AG68" s="68" t="s">
        <v>273</v>
      </c>
      <c r="AH68" s="73" t="s">
        <v>22</v>
      </c>
      <c r="AI68" s="74" t="str">
        <f t="shared" si="19"/>
        <v>Moderado</v>
      </c>
      <c r="AJ68" s="75" t="s">
        <v>313</v>
      </c>
      <c r="AK68" s="99" t="s">
        <v>10</v>
      </c>
      <c r="AL68" s="99" t="s">
        <v>17</v>
      </c>
      <c r="AM68" s="98" t="str">
        <f t="shared" si="20"/>
        <v>F1FuerteDirectamente Indirectamente</v>
      </c>
      <c r="AN68" s="75" t="str">
        <f>VLOOKUP(AO68,Hoja3!$G$2:$H$648,2,0)</f>
        <v>D:Probable / 1:Leve</v>
      </c>
      <c r="AO68" s="69" t="str">
        <f>VLOOKUP(AM68,Hoja3!F:G,2,0)</f>
        <v>D1</v>
      </c>
      <c r="AP68" s="70" t="str">
        <f>VLOOKUP(AO68,'MATRIZ RAM VALORACIÓN'!$AD$10:$AE$45,2,0)</f>
        <v>Bajo</v>
      </c>
      <c r="AQ68" s="189"/>
      <c r="AR68" s="189"/>
      <c r="AS68" s="110"/>
      <c r="AT68" s="88">
        <f t="shared" si="13"/>
        <v>5</v>
      </c>
      <c r="AU68" s="88">
        <f t="shared" si="14"/>
        <v>70</v>
      </c>
      <c r="AV68" s="89">
        <f t="shared" ref="AV68:AV130" si="21">AT68+AU68</f>
        <v>75</v>
      </c>
    </row>
    <row r="69" spans="1:48" s="111" customFormat="1" ht="164.25" hidden="1" customHeight="1" x14ac:dyDescent="0.3">
      <c r="A69" s="77" t="s">
        <v>306</v>
      </c>
      <c r="B69" s="77" t="s">
        <v>308</v>
      </c>
      <c r="C69" s="145" t="s">
        <v>373</v>
      </c>
      <c r="D69" s="145" t="s">
        <v>2432</v>
      </c>
      <c r="E69" s="68" t="s">
        <v>264</v>
      </c>
      <c r="F69" s="68" t="s">
        <v>264</v>
      </c>
      <c r="G69" s="68" t="s">
        <v>264</v>
      </c>
      <c r="H69" s="68" t="s">
        <v>264</v>
      </c>
      <c r="I69" s="68" t="s">
        <v>273</v>
      </c>
      <c r="J69" s="68" t="s">
        <v>264</v>
      </c>
      <c r="K69" s="87" t="s">
        <v>25</v>
      </c>
      <c r="L69" s="87" t="s">
        <v>36</v>
      </c>
      <c r="M69" s="184" t="str">
        <f t="shared" si="16"/>
        <v>C - Posible / 1 - Leve</v>
      </c>
      <c r="N69" s="184" t="str">
        <f t="shared" si="17"/>
        <v>C1</v>
      </c>
      <c r="O69" s="184" t="str">
        <f>VLOOKUP(N69,'MATRIZ RAM VALORACIÓN'!$AD$10:$AE$45,2,0)</f>
        <v>Bajo</v>
      </c>
      <c r="P69" s="76" t="str">
        <f t="shared" si="18"/>
        <v>Bajo</v>
      </c>
      <c r="Q69" s="145" t="s">
        <v>2237</v>
      </c>
      <c r="R69" s="145" t="s">
        <v>1478</v>
      </c>
      <c r="S69" s="179" t="s">
        <v>33</v>
      </c>
      <c r="T69" s="160" t="s">
        <v>2370</v>
      </c>
      <c r="U69" s="84" t="s">
        <v>318</v>
      </c>
      <c r="V69" s="84" t="s">
        <v>267</v>
      </c>
      <c r="W69" s="68" t="s">
        <v>264</v>
      </c>
      <c r="X69" s="68" t="s">
        <v>264</v>
      </c>
      <c r="Y69" s="68" t="s">
        <v>264</v>
      </c>
      <c r="Z69" s="68" t="s">
        <v>264</v>
      </c>
      <c r="AA69" s="68" t="s">
        <v>264</v>
      </c>
      <c r="AB69" s="68" t="s">
        <v>264</v>
      </c>
      <c r="AC69" s="68" t="s">
        <v>264</v>
      </c>
      <c r="AD69" s="68" t="s">
        <v>264</v>
      </c>
      <c r="AE69" s="68" t="s">
        <v>264</v>
      </c>
      <c r="AF69" s="68" t="s">
        <v>264</v>
      </c>
      <c r="AG69" s="68" t="s">
        <v>273</v>
      </c>
      <c r="AH69" s="84" t="s">
        <v>22</v>
      </c>
      <c r="AI69" s="74" t="str">
        <f t="shared" si="19"/>
        <v>Moderado</v>
      </c>
      <c r="AJ69" s="136" t="s">
        <v>313</v>
      </c>
      <c r="AK69" s="68" t="s">
        <v>10</v>
      </c>
      <c r="AL69" s="68" t="s">
        <v>17</v>
      </c>
      <c r="AM69" s="77" t="str">
        <f t="shared" si="20"/>
        <v>C1FuerteDirectamente Indirectamente</v>
      </c>
      <c r="AN69" s="136" t="str">
        <f>VLOOKUP(AO69,Hoja3!$G$2:$H$648,2,0)</f>
        <v>A:Improbable / 1:Leve</v>
      </c>
      <c r="AO69" s="184" t="str">
        <f>VLOOKUP(AM69,Hoja3!F:G,2,0)</f>
        <v>A1</v>
      </c>
      <c r="AP69" s="184" t="str">
        <f>VLOOKUP(AO69,'MATRIZ RAM VALORACIÓN'!$AD$10:$AE$45,2,0)</f>
        <v>Bajo</v>
      </c>
      <c r="AQ69" s="190"/>
      <c r="AR69" s="190"/>
      <c r="AS69" s="186"/>
      <c r="AT69" s="88">
        <f t="shared" si="13"/>
        <v>5</v>
      </c>
      <c r="AU69" s="88">
        <f t="shared" si="14"/>
        <v>70</v>
      </c>
      <c r="AV69" s="89">
        <f t="shared" si="21"/>
        <v>75</v>
      </c>
    </row>
    <row r="70" spans="1:48" s="111" customFormat="1" ht="164.25" hidden="1" customHeight="1" x14ac:dyDescent="0.3">
      <c r="A70" s="98" t="s">
        <v>306</v>
      </c>
      <c r="B70" s="98" t="s">
        <v>308</v>
      </c>
      <c r="C70" s="101" t="s">
        <v>373</v>
      </c>
      <c r="D70" s="101" t="s">
        <v>2432</v>
      </c>
      <c r="E70" s="68" t="s">
        <v>264</v>
      </c>
      <c r="F70" s="68" t="s">
        <v>264</v>
      </c>
      <c r="G70" s="68" t="s">
        <v>264</v>
      </c>
      <c r="H70" s="68" t="s">
        <v>264</v>
      </c>
      <c r="I70" s="68" t="s">
        <v>273</v>
      </c>
      <c r="J70" s="68" t="s">
        <v>264</v>
      </c>
      <c r="K70" s="95" t="s">
        <v>25</v>
      </c>
      <c r="L70" s="95" t="s">
        <v>36</v>
      </c>
      <c r="M70" s="69" t="str">
        <f t="shared" si="16"/>
        <v>C - Posible / 1 - Leve</v>
      </c>
      <c r="N70" s="69" t="str">
        <f t="shared" si="17"/>
        <v>C1</v>
      </c>
      <c r="O70" s="70" t="str">
        <f>VLOOKUP(N70,'MATRIZ RAM VALORACIÓN'!$AD$10:$AE$45,2,0)</f>
        <v>Bajo</v>
      </c>
      <c r="P70" s="71" t="str">
        <f t="shared" si="18"/>
        <v>Bajo</v>
      </c>
      <c r="Q70" s="145" t="s">
        <v>374</v>
      </c>
      <c r="R70" s="145" t="s">
        <v>2238</v>
      </c>
      <c r="S70" s="179" t="s">
        <v>359</v>
      </c>
      <c r="T70" s="160" t="s">
        <v>2434</v>
      </c>
      <c r="U70" s="84" t="s">
        <v>318</v>
      </c>
      <c r="V70" s="84" t="s">
        <v>265</v>
      </c>
      <c r="W70" s="68" t="s">
        <v>264</v>
      </c>
      <c r="X70" s="68" t="s">
        <v>264</v>
      </c>
      <c r="Y70" s="68" t="s">
        <v>264</v>
      </c>
      <c r="Z70" s="68" t="s">
        <v>264</v>
      </c>
      <c r="AA70" s="68" t="s">
        <v>264</v>
      </c>
      <c r="AB70" s="68" t="s">
        <v>264</v>
      </c>
      <c r="AC70" s="68" t="s">
        <v>264</v>
      </c>
      <c r="AD70" s="68" t="s">
        <v>264</v>
      </c>
      <c r="AE70" s="68" t="s">
        <v>264</v>
      </c>
      <c r="AF70" s="68" t="s">
        <v>264</v>
      </c>
      <c r="AG70" s="68" t="s">
        <v>273</v>
      </c>
      <c r="AH70" s="73" t="s">
        <v>22</v>
      </c>
      <c r="AI70" s="74" t="str">
        <f t="shared" si="19"/>
        <v>Moderado</v>
      </c>
      <c r="AJ70" s="75" t="s">
        <v>313</v>
      </c>
      <c r="AK70" s="99" t="s">
        <v>10</v>
      </c>
      <c r="AL70" s="99" t="s">
        <v>17</v>
      </c>
      <c r="AM70" s="98" t="str">
        <f t="shared" si="20"/>
        <v>C1FuerteDirectamente Indirectamente</v>
      </c>
      <c r="AN70" s="75" t="str">
        <f>VLOOKUP(AO70,Hoja3!$G$2:$H$648,2,0)</f>
        <v>A:Improbable / 1:Leve</v>
      </c>
      <c r="AO70" s="69" t="str">
        <f>VLOOKUP(AM70,Hoja3!F:G,2,0)</f>
        <v>A1</v>
      </c>
      <c r="AP70" s="70" t="str">
        <f>VLOOKUP(AO70,'MATRIZ RAM VALORACIÓN'!$AD$10:$AE$45,2,0)</f>
        <v>Bajo</v>
      </c>
      <c r="AQ70" s="189"/>
      <c r="AR70" s="189"/>
      <c r="AS70" s="110"/>
      <c r="AT70" s="88">
        <f t="shared" si="13"/>
        <v>5</v>
      </c>
      <c r="AU70" s="88">
        <f t="shared" si="14"/>
        <v>70</v>
      </c>
      <c r="AV70" s="89">
        <f t="shared" si="21"/>
        <v>75</v>
      </c>
    </row>
    <row r="71" spans="1:48" s="111" customFormat="1" ht="164.25" hidden="1" customHeight="1" x14ac:dyDescent="0.3">
      <c r="A71" s="98" t="s">
        <v>306</v>
      </c>
      <c r="B71" s="98" t="s">
        <v>308</v>
      </c>
      <c r="C71" s="101" t="s">
        <v>373</v>
      </c>
      <c r="D71" s="101" t="s">
        <v>2432</v>
      </c>
      <c r="E71" s="68" t="s">
        <v>264</v>
      </c>
      <c r="F71" s="68" t="s">
        <v>264</v>
      </c>
      <c r="G71" s="68" t="s">
        <v>264</v>
      </c>
      <c r="H71" s="68" t="s">
        <v>264</v>
      </c>
      <c r="I71" s="68" t="s">
        <v>273</v>
      </c>
      <c r="J71" s="68" t="s">
        <v>264</v>
      </c>
      <c r="K71" s="95" t="s">
        <v>25</v>
      </c>
      <c r="L71" s="95" t="s">
        <v>36</v>
      </c>
      <c r="M71" s="69" t="str">
        <f t="shared" si="16"/>
        <v>C - Posible / 1 - Leve</v>
      </c>
      <c r="N71" s="69" t="str">
        <f t="shared" si="17"/>
        <v>C1</v>
      </c>
      <c r="O71" s="70" t="str">
        <f>VLOOKUP(N71,'MATRIZ RAM VALORACIÓN'!$AD$10:$AE$45,2,0)</f>
        <v>Bajo</v>
      </c>
      <c r="P71" s="71" t="str">
        <f t="shared" si="18"/>
        <v>Bajo</v>
      </c>
      <c r="Q71" s="145" t="s">
        <v>2437</v>
      </c>
      <c r="R71" s="145" t="s">
        <v>2436</v>
      </c>
      <c r="S71" s="179" t="s">
        <v>18</v>
      </c>
      <c r="T71" s="160" t="s">
        <v>2435</v>
      </c>
      <c r="U71" s="84" t="s">
        <v>323</v>
      </c>
      <c r="V71" s="84" t="s">
        <v>267</v>
      </c>
      <c r="W71" s="68" t="s">
        <v>264</v>
      </c>
      <c r="X71" s="68" t="s">
        <v>264</v>
      </c>
      <c r="Y71" s="68" t="s">
        <v>264</v>
      </c>
      <c r="Z71" s="68" t="s">
        <v>264</v>
      </c>
      <c r="AA71" s="68" t="s">
        <v>264</v>
      </c>
      <c r="AB71" s="68" t="s">
        <v>264</v>
      </c>
      <c r="AC71" s="68" t="s">
        <v>264</v>
      </c>
      <c r="AD71" s="68" t="s">
        <v>264</v>
      </c>
      <c r="AE71" s="68" t="s">
        <v>264</v>
      </c>
      <c r="AF71" s="68" t="s">
        <v>264</v>
      </c>
      <c r="AG71" s="68" t="s">
        <v>273</v>
      </c>
      <c r="AH71" s="73" t="s">
        <v>22</v>
      </c>
      <c r="AI71" s="74" t="str">
        <f t="shared" si="19"/>
        <v>Fuerte</v>
      </c>
      <c r="AJ71" s="75" t="s">
        <v>313</v>
      </c>
      <c r="AK71" s="99" t="s">
        <v>10</v>
      </c>
      <c r="AL71" s="99" t="s">
        <v>17</v>
      </c>
      <c r="AM71" s="98" t="str">
        <f t="shared" si="20"/>
        <v>C1FuerteDirectamente Indirectamente</v>
      </c>
      <c r="AN71" s="75" t="str">
        <f>VLOOKUP(AO71,Hoja3!$G$2:$H$648,2,0)</f>
        <v>A:Improbable / 1:Leve</v>
      </c>
      <c r="AO71" s="69" t="str">
        <f>VLOOKUP(AM71,Hoja3!F:G,2,0)</f>
        <v>A1</v>
      </c>
      <c r="AP71" s="70" t="str">
        <f>VLOOKUP(AO71,'MATRIZ RAM VALORACIÓN'!$AD$10:$AE$45,2,0)</f>
        <v>Bajo</v>
      </c>
      <c r="AQ71" s="189"/>
      <c r="AR71" s="189"/>
      <c r="AS71" s="110"/>
      <c r="AT71" s="88">
        <f t="shared" si="13"/>
        <v>30</v>
      </c>
      <c r="AU71" s="88">
        <f t="shared" si="14"/>
        <v>70</v>
      </c>
      <c r="AV71" s="89">
        <f t="shared" si="21"/>
        <v>100</v>
      </c>
    </row>
    <row r="72" spans="1:48" s="111" customFormat="1" ht="164.25" hidden="1" customHeight="1" x14ac:dyDescent="0.3">
      <c r="A72" s="98" t="s">
        <v>306</v>
      </c>
      <c r="B72" s="98" t="s">
        <v>308</v>
      </c>
      <c r="C72" s="101" t="s">
        <v>373</v>
      </c>
      <c r="D72" s="101" t="s">
        <v>2432</v>
      </c>
      <c r="E72" s="68" t="s">
        <v>264</v>
      </c>
      <c r="F72" s="68" t="s">
        <v>264</v>
      </c>
      <c r="G72" s="68" t="s">
        <v>264</v>
      </c>
      <c r="H72" s="68" t="s">
        <v>264</v>
      </c>
      <c r="I72" s="68" t="s">
        <v>273</v>
      </c>
      <c r="J72" s="68" t="s">
        <v>264</v>
      </c>
      <c r="K72" s="95" t="s">
        <v>25</v>
      </c>
      <c r="L72" s="95" t="s">
        <v>36</v>
      </c>
      <c r="M72" s="69" t="str">
        <f t="shared" si="16"/>
        <v>C - Posible / 1 - Leve</v>
      </c>
      <c r="N72" s="69" t="str">
        <f t="shared" si="17"/>
        <v>C1</v>
      </c>
      <c r="O72" s="70" t="str">
        <f>VLOOKUP(N72,'MATRIZ RAM VALORACIÓN'!$AD$10:$AE$45,2,0)</f>
        <v>Bajo</v>
      </c>
      <c r="P72" s="71" t="str">
        <f t="shared" si="18"/>
        <v>Bajo</v>
      </c>
      <c r="Q72" s="145" t="s">
        <v>375</v>
      </c>
      <c r="R72" s="145" t="s">
        <v>2239</v>
      </c>
      <c r="S72" s="179" t="s">
        <v>359</v>
      </c>
      <c r="T72" s="160" t="s">
        <v>1529</v>
      </c>
      <c r="U72" s="84" t="s">
        <v>318</v>
      </c>
      <c r="V72" s="84" t="s">
        <v>267</v>
      </c>
      <c r="W72" s="68" t="s">
        <v>264</v>
      </c>
      <c r="X72" s="68" t="s">
        <v>264</v>
      </c>
      <c r="Y72" s="68" t="s">
        <v>264</v>
      </c>
      <c r="Z72" s="68" t="s">
        <v>273</v>
      </c>
      <c r="AA72" s="68" t="s">
        <v>264</v>
      </c>
      <c r="AB72" s="68" t="s">
        <v>264</v>
      </c>
      <c r="AC72" s="68" t="s">
        <v>264</v>
      </c>
      <c r="AD72" s="68" t="s">
        <v>264</v>
      </c>
      <c r="AE72" s="68" t="s">
        <v>264</v>
      </c>
      <c r="AF72" s="68" t="s">
        <v>264</v>
      </c>
      <c r="AG72" s="68" t="s">
        <v>273</v>
      </c>
      <c r="AH72" s="73" t="s">
        <v>22</v>
      </c>
      <c r="AI72" s="74" t="str">
        <f t="shared" si="19"/>
        <v>Moderado</v>
      </c>
      <c r="AJ72" s="75" t="s">
        <v>313</v>
      </c>
      <c r="AK72" s="99" t="s">
        <v>10</v>
      </c>
      <c r="AL72" s="99" t="s">
        <v>17</v>
      </c>
      <c r="AM72" s="98" t="str">
        <f t="shared" si="20"/>
        <v>C1FuerteDirectamente Indirectamente</v>
      </c>
      <c r="AN72" s="75" t="str">
        <f>VLOOKUP(AO72,Hoja3!$G$2:$H$648,2,0)</f>
        <v>A:Improbable / 1:Leve</v>
      </c>
      <c r="AO72" s="69" t="str">
        <f>VLOOKUP(AM72,Hoja3!F:G,2,0)</f>
        <v>A1</v>
      </c>
      <c r="AP72" s="70" t="str">
        <f>VLOOKUP(AO72,'MATRIZ RAM VALORACIÓN'!$AD$10:$AE$45,2,0)</f>
        <v>Bajo</v>
      </c>
      <c r="AQ72" s="189"/>
      <c r="AR72" s="189"/>
      <c r="AS72" s="110"/>
      <c r="AT72" s="88">
        <f t="shared" si="13"/>
        <v>5</v>
      </c>
      <c r="AU72" s="88">
        <f t="shared" si="14"/>
        <v>70</v>
      </c>
      <c r="AV72" s="89">
        <f t="shared" si="21"/>
        <v>75</v>
      </c>
    </row>
    <row r="73" spans="1:48" s="111" customFormat="1" ht="164.25" customHeight="1" x14ac:dyDescent="0.3">
      <c r="A73" s="98" t="s">
        <v>306</v>
      </c>
      <c r="B73" s="98" t="s">
        <v>308</v>
      </c>
      <c r="C73" s="101" t="s">
        <v>377</v>
      </c>
      <c r="D73" s="101" t="s">
        <v>2443</v>
      </c>
      <c r="E73" s="68" t="s">
        <v>273</v>
      </c>
      <c r="F73" s="68" t="s">
        <v>273</v>
      </c>
      <c r="G73" s="68" t="s">
        <v>264</v>
      </c>
      <c r="H73" s="68" t="s">
        <v>264</v>
      </c>
      <c r="I73" s="68" t="s">
        <v>273</v>
      </c>
      <c r="J73" s="68" t="s">
        <v>264</v>
      </c>
      <c r="K73" s="95" t="s">
        <v>20</v>
      </c>
      <c r="L73" s="95" t="s">
        <v>36</v>
      </c>
      <c r="M73" s="69" t="str">
        <f t="shared" si="16"/>
        <v>D - Probable / 1 - Leve</v>
      </c>
      <c r="N73" s="69" t="str">
        <f t="shared" si="17"/>
        <v>D1</v>
      </c>
      <c r="O73" s="70" t="str">
        <f>VLOOKUP(N73,'MATRIZ RAM VALORACIÓN'!$AD$10:$AE$45,2,0)</f>
        <v>Bajo</v>
      </c>
      <c r="P73" s="71" t="str">
        <f t="shared" si="18"/>
        <v>Bajo</v>
      </c>
      <c r="Q73" s="145" t="s">
        <v>1479</v>
      </c>
      <c r="R73" s="145" t="s">
        <v>1480</v>
      </c>
      <c r="S73" s="179" t="s">
        <v>23</v>
      </c>
      <c r="T73" s="160" t="s">
        <v>1481</v>
      </c>
      <c r="U73" s="84" t="s">
        <v>318</v>
      </c>
      <c r="V73" s="84" t="s">
        <v>267</v>
      </c>
      <c r="W73" s="68" t="s">
        <v>264</v>
      </c>
      <c r="X73" s="68" t="s">
        <v>264</v>
      </c>
      <c r="Y73" s="68" t="s">
        <v>264</v>
      </c>
      <c r="Z73" s="68" t="s">
        <v>264</v>
      </c>
      <c r="AA73" s="68" t="s">
        <v>264</v>
      </c>
      <c r="AB73" s="68" t="s">
        <v>264</v>
      </c>
      <c r="AC73" s="68" t="s">
        <v>264</v>
      </c>
      <c r="AD73" s="68" t="s">
        <v>264</v>
      </c>
      <c r="AE73" s="68" t="s">
        <v>264</v>
      </c>
      <c r="AF73" s="68" t="s">
        <v>264</v>
      </c>
      <c r="AG73" s="68" t="s">
        <v>273</v>
      </c>
      <c r="AH73" s="73" t="s">
        <v>22</v>
      </c>
      <c r="AI73" s="74" t="str">
        <f t="shared" si="19"/>
        <v>Moderado</v>
      </c>
      <c r="AJ73" s="75" t="s">
        <v>313</v>
      </c>
      <c r="AK73" s="99" t="s">
        <v>10</v>
      </c>
      <c r="AL73" s="99" t="s">
        <v>17</v>
      </c>
      <c r="AM73" s="98" t="str">
        <f t="shared" si="20"/>
        <v>D1FuerteDirectamente Indirectamente</v>
      </c>
      <c r="AN73" s="75" t="str">
        <f>VLOOKUP(AO73,Hoja3!$G$2:$H$648,2,0)</f>
        <v>B:Raro / 1:Leve</v>
      </c>
      <c r="AO73" s="69" t="str">
        <f>VLOOKUP(AM73,Hoja3!F:G,2,0)</f>
        <v>B1</v>
      </c>
      <c r="AP73" s="70" t="str">
        <f>VLOOKUP(AO73,'MATRIZ RAM VALORACIÓN'!$AD$10:$AE$45,2,0)</f>
        <v>Bajo</v>
      </c>
      <c r="AQ73" s="189"/>
      <c r="AR73" s="189"/>
      <c r="AS73" s="110"/>
      <c r="AT73" s="88">
        <f t="shared" si="13"/>
        <v>5</v>
      </c>
      <c r="AU73" s="88">
        <f t="shared" si="14"/>
        <v>70</v>
      </c>
      <c r="AV73" s="89">
        <f t="shared" si="21"/>
        <v>75</v>
      </c>
    </row>
    <row r="74" spans="1:48" s="111" customFormat="1" ht="164.25" customHeight="1" x14ac:dyDescent="0.3">
      <c r="A74" s="98" t="s">
        <v>306</v>
      </c>
      <c r="B74" s="98" t="s">
        <v>308</v>
      </c>
      <c r="C74" s="101" t="s">
        <v>377</v>
      </c>
      <c r="D74" s="101" t="s">
        <v>2443</v>
      </c>
      <c r="E74" s="68" t="s">
        <v>273</v>
      </c>
      <c r="F74" s="68" t="s">
        <v>273</v>
      </c>
      <c r="G74" s="68" t="s">
        <v>264</v>
      </c>
      <c r="H74" s="68" t="s">
        <v>264</v>
      </c>
      <c r="I74" s="68" t="s">
        <v>273</v>
      </c>
      <c r="J74" s="68" t="s">
        <v>264</v>
      </c>
      <c r="K74" s="95" t="s">
        <v>20</v>
      </c>
      <c r="L74" s="95" t="s">
        <v>36</v>
      </c>
      <c r="M74" s="69" t="str">
        <f t="shared" si="16"/>
        <v>D - Probable / 1 - Leve</v>
      </c>
      <c r="N74" s="69" t="str">
        <f t="shared" si="17"/>
        <v>D1</v>
      </c>
      <c r="O74" s="70" t="str">
        <f>VLOOKUP(N74,'MATRIZ RAM VALORACIÓN'!$AD$10:$AE$45,2,0)</f>
        <v>Bajo</v>
      </c>
      <c r="P74" s="71" t="str">
        <f t="shared" si="18"/>
        <v>Bajo</v>
      </c>
      <c r="Q74" s="145" t="s">
        <v>2445</v>
      </c>
      <c r="R74" s="145" t="s">
        <v>1643</v>
      </c>
      <c r="S74" s="179" t="s">
        <v>359</v>
      </c>
      <c r="T74" s="160" t="s">
        <v>2444</v>
      </c>
      <c r="U74" s="84" t="s">
        <v>318</v>
      </c>
      <c r="V74" s="84" t="s">
        <v>267</v>
      </c>
      <c r="W74" s="68" t="s">
        <v>264</v>
      </c>
      <c r="X74" s="68" t="s">
        <v>264</v>
      </c>
      <c r="Y74" s="68" t="s">
        <v>264</v>
      </c>
      <c r="Z74" s="68" t="s">
        <v>264</v>
      </c>
      <c r="AA74" s="68" t="s">
        <v>264</v>
      </c>
      <c r="AB74" s="68" t="s">
        <v>264</v>
      </c>
      <c r="AC74" s="68" t="s">
        <v>264</v>
      </c>
      <c r="AD74" s="68" t="s">
        <v>264</v>
      </c>
      <c r="AE74" s="68" t="s">
        <v>264</v>
      </c>
      <c r="AF74" s="68" t="s">
        <v>264</v>
      </c>
      <c r="AG74" s="68" t="s">
        <v>273</v>
      </c>
      <c r="AH74" s="73" t="s">
        <v>22</v>
      </c>
      <c r="AI74" s="74" t="str">
        <f t="shared" si="19"/>
        <v>Moderado</v>
      </c>
      <c r="AJ74" s="75" t="s">
        <v>313</v>
      </c>
      <c r="AK74" s="99" t="s">
        <v>10</v>
      </c>
      <c r="AL74" s="99" t="s">
        <v>17</v>
      </c>
      <c r="AM74" s="98" t="str">
        <f t="shared" si="20"/>
        <v>D1FuerteDirectamente Indirectamente</v>
      </c>
      <c r="AN74" s="75" t="str">
        <f>VLOOKUP(AO74,Hoja3!$G$2:$H$648,2,0)</f>
        <v>B:Raro / 1:Leve</v>
      </c>
      <c r="AO74" s="69" t="str">
        <f>VLOOKUP(AM74,Hoja3!F:G,2,0)</f>
        <v>B1</v>
      </c>
      <c r="AP74" s="70" t="str">
        <f>VLOOKUP(AO74,'MATRIZ RAM VALORACIÓN'!$AD$10:$AE$45,2,0)</f>
        <v>Bajo</v>
      </c>
      <c r="AQ74" s="189"/>
      <c r="AR74" s="189"/>
      <c r="AS74" s="110"/>
      <c r="AT74" s="88">
        <f t="shared" si="13"/>
        <v>5</v>
      </c>
      <c r="AU74" s="88">
        <f t="shared" si="14"/>
        <v>70</v>
      </c>
      <c r="AV74" s="89">
        <f t="shared" si="21"/>
        <v>75</v>
      </c>
    </row>
    <row r="75" spans="1:48" s="111" customFormat="1" ht="164.25" customHeight="1" x14ac:dyDescent="0.3">
      <c r="A75" s="98" t="s">
        <v>306</v>
      </c>
      <c r="B75" s="98" t="s">
        <v>308</v>
      </c>
      <c r="C75" s="101" t="s">
        <v>377</v>
      </c>
      <c r="D75" s="101" t="s">
        <v>2443</v>
      </c>
      <c r="E75" s="68" t="s">
        <v>273</v>
      </c>
      <c r="F75" s="68" t="s">
        <v>273</v>
      </c>
      <c r="G75" s="68" t="s">
        <v>264</v>
      </c>
      <c r="H75" s="68" t="s">
        <v>264</v>
      </c>
      <c r="I75" s="68" t="s">
        <v>273</v>
      </c>
      <c r="J75" s="68" t="s">
        <v>264</v>
      </c>
      <c r="K75" s="95" t="s">
        <v>20</v>
      </c>
      <c r="L75" s="95" t="s">
        <v>36</v>
      </c>
      <c r="M75" s="69" t="str">
        <f t="shared" si="16"/>
        <v>D - Probable / 1 - Leve</v>
      </c>
      <c r="N75" s="69" t="str">
        <f t="shared" si="17"/>
        <v>D1</v>
      </c>
      <c r="O75" s="70" t="str">
        <f>VLOOKUP(N75,'MATRIZ RAM VALORACIÓN'!$AD$10:$AE$45,2,0)</f>
        <v>Bajo</v>
      </c>
      <c r="P75" s="71" t="str">
        <f t="shared" si="18"/>
        <v>Bajo</v>
      </c>
      <c r="Q75" s="145" t="s">
        <v>2446</v>
      </c>
      <c r="R75" s="145" t="s">
        <v>1482</v>
      </c>
      <c r="S75" s="179" t="s">
        <v>359</v>
      </c>
      <c r="T75" s="160" t="s">
        <v>2444</v>
      </c>
      <c r="U75" s="84" t="s">
        <v>318</v>
      </c>
      <c r="V75" s="84" t="s">
        <v>267</v>
      </c>
      <c r="W75" s="68" t="s">
        <v>264</v>
      </c>
      <c r="X75" s="68" t="s">
        <v>264</v>
      </c>
      <c r="Y75" s="68" t="s">
        <v>264</v>
      </c>
      <c r="Z75" s="68" t="s">
        <v>264</v>
      </c>
      <c r="AA75" s="68" t="s">
        <v>264</v>
      </c>
      <c r="AB75" s="68" t="s">
        <v>264</v>
      </c>
      <c r="AC75" s="68" t="s">
        <v>264</v>
      </c>
      <c r="AD75" s="68" t="s">
        <v>264</v>
      </c>
      <c r="AE75" s="68" t="s">
        <v>264</v>
      </c>
      <c r="AF75" s="68" t="s">
        <v>264</v>
      </c>
      <c r="AG75" s="68" t="s">
        <v>273</v>
      </c>
      <c r="AH75" s="73" t="s">
        <v>22</v>
      </c>
      <c r="AI75" s="74" t="str">
        <f t="shared" si="19"/>
        <v>Moderado</v>
      </c>
      <c r="AJ75" s="75" t="s">
        <v>313</v>
      </c>
      <c r="AK75" s="99" t="s">
        <v>10</v>
      </c>
      <c r="AL75" s="99" t="s">
        <v>17</v>
      </c>
      <c r="AM75" s="98" t="str">
        <f t="shared" si="20"/>
        <v>D1FuerteDirectamente Indirectamente</v>
      </c>
      <c r="AN75" s="75" t="str">
        <f>VLOOKUP(AO75,Hoja3!$G$2:$H$648,2,0)</f>
        <v>B:Raro / 1:Leve</v>
      </c>
      <c r="AO75" s="69" t="str">
        <f>VLOOKUP(AM75,Hoja3!F:G,2,0)</f>
        <v>B1</v>
      </c>
      <c r="AP75" s="70" t="str">
        <f>VLOOKUP(AO75,'MATRIZ RAM VALORACIÓN'!$AD$10:$AE$45,2,0)</f>
        <v>Bajo</v>
      </c>
      <c r="AQ75" s="189"/>
      <c r="AR75" s="189"/>
      <c r="AS75" s="110"/>
      <c r="AT75" s="88">
        <f t="shared" si="13"/>
        <v>5</v>
      </c>
      <c r="AU75" s="88">
        <f t="shared" si="14"/>
        <v>70</v>
      </c>
      <c r="AV75" s="89">
        <f t="shared" si="21"/>
        <v>75</v>
      </c>
    </row>
    <row r="76" spans="1:48" s="111" customFormat="1" ht="164.25" hidden="1" customHeight="1" x14ac:dyDescent="0.3">
      <c r="A76" s="98" t="s">
        <v>306</v>
      </c>
      <c r="B76" s="98" t="s">
        <v>308</v>
      </c>
      <c r="C76" s="101" t="s">
        <v>381</v>
      </c>
      <c r="D76" s="145" t="s">
        <v>2447</v>
      </c>
      <c r="E76" s="68" t="s">
        <v>264</v>
      </c>
      <c r="F76" s="68" t="s">
        <v>264</v>
      </c>
      <c r="G76" s="68" t="s">
        <v>264</v>
      </c>
      <c r="H76" s="68" t="s">
        <v>264</v>
      </c>
      <c r="I76" s="68" t="s">
        <v>264</v>
      </c>
      <c r="J76" s="68" t="s">
        <v>264</v>
      </c>
      <c r="K76" s="95" t="s">
        <v>7</v>
      </c>
      <c r="L76" s="95" t="s">
        <v>36</v>
      </c>
      <c r="M76" s="69" t="str">
        <f t="shared" si="16"/>
        <v>F - Con Certeza / 1 - Leve</v>
      </c>
      <c r="N76" s="69" t="str">
        <f t="shared" si="17"/>
        <v>F1</v>
      </c>
      <c r="O76" s="70" t="str">
        <f>VLOOKUP(N76,'MATRIZ RAM VALORACIÓN'!$AD$10:$AE$45,2,0)</f>
        <v>Medio</v>
      </c>
      <c r="P76" s="71" t="str">
        <f t="shared" si="18"/>
        <v>Bajo</v>
      </c>
      <c r="Q76" s="145" t="s">
        <v>1479</v>
      </c>
      <c r="R76" s="145" t="s">
        <v>1480</v>
      </c>
      <c r="S76" s="179" t="s">
        <v>23</v>
      </c>
      <c r="T76" s="160" t="s">
        <v>1481</v>
      </c>
      <c r="U76" s="84" t="s">
        <v>318</v>
      </c>
      <c r="V76" s="84" t="s">
        <v>267</v>
      </c>
      <c r="W76" s="68" t="s">
        <v>264</v>
      </c>
      <c r="X76" s="68" t="s">
        <v>264</v>
      </c>
      <c r="Y76" s="68" t="s">
        <v>264</v>
      </c>
      <c r="Z76" s="68" t="s">
        <v>264</v>
      </c>
      <c r="AA76" s="68" t="s">
        <v>264</v>
      </c>
      <c r="AB76" s="68" t="s">
        <v>264</v>
      </c>
      <c r="AC76" s="68" t="s">
        <v>264</v>
      </c>
      <c r="AD76" s="68" t="s">
        <v>264</v>
      </c>
      <c r="AE76" s="68" t="s">
        <v>264</v>
      </c>
      <c r="AF76" s="68" t="s">
        <v>264</v>
      </c>
      <c r="AG76" s="68" t="s">
        <v>273</v>
      </c>
      <c r="AH76" s="73" t="s">
        <v>22</v>
      </c>
      <c r="AI76" s="74" t="str">
        <f t="shared" si="19"/>
        <v>Moderado</v>
      </c>
      <c r="AJ76" s="75" t="s">
        <v>313</v>
      </c>
      <c r="AK76" s="99" t="s">
        <v>10</v>
      </c>
      <c r="AL76" s="99" t="s">
        <v>17</v>
      </c>
      <c r="AM76" s="98" t="str">
        <f t="shared" si="20"/>
        <v>F1FuerteDirectamente Indirectamente</v>
      </c>
      <c r="AN76" s="75" t="str">
        <f>VLOOKUP(AO76,Hoja3!$G$2:$H$648,2,0)</f>
        <v>D:Probable / 1:Leve</v>
      </c>
      <c r="AO76" s="69" t="str">
        <f>VLOOKUP(AM76,Hoja3!F:G,2,0)</f>
        <v>D1</v>
      </c>
      <c r="AP76" s="70" t="str">
        <f>VLOOKUP(AO76,'MATRIZ RAM VALORACIÓN'!$AD$10:$AE$45,2,0)</f>
        <v>Bajo</v>
      </c>
      <c r="AQ76" s="189"/>
      <c r="AR76" s="189"/>
      <c r="AS76" s="110"/>
      <c r="AT76" s="88">
        <f t="shared" si="13"/>
        <v>5</v>
      </c>
      <c r="AU76" s="88">
        <f t="shared" si="14"/>
        <v>70</v>
      </c>
      <c r="AV76" s="89">
        <f t="shared" si="21"/>
        <v>75</v>
      </c>
    </row>
    <row r="77" spans="1:48" s="111" customFormat="1" ht="164.25" hidden="1" customHeight="1" x14ac:dyDescent="0.3">
      <c r="A77" s="98" t="s">
        <v>306</v>
      </c>
      <c r="B77" s="98" t="s">
        <v>308</v>
      </c>
      <c r="C77" s="101" t="s">
        <v>381</v>
      </c>
      <c r="D77" s="145" t="s">
        <v>2447</v>
      </c>
      <c r="E77" s="68" t="s">
        <v>264</v>
      </c>
      <c r="F77" s="68" t="s">
        <v>264</v>
      </c>
      <c r="G77" s="68" t="s">
        <v>264</v>
      </c>
      <c r="H77" s="68" t="s">
        <v>264</v>
      </c>
      <c r="I77" s="68" t="s">
        <v>264</v>
      </c>
      <c r="J77" s="68" t="s">
        <v>264</v>
      </c>
      <c r="K77" s="95" t="s">
        <v>7</v>
      </c>
      <c r="L77" s="95" t="s">
        <v>36</v>
      </c>
      <c r="M77" s="69" t="str">
        <f t="shared" si="16"/>
        <v>F - Con Certeza / 1 - Leve</v>
      </c>
      <c r="N77" s="69" t="str">
        <f t="shared" si="17"/>
        <v>F1</v>
      </c>
      <c r="O77" s="70" t="str">
        <f>VLOOKUP(N77,'MATRIZ RAM VALORACIÓN'!$AD$10:$AE$45,2,0)</f>
        <v>Medio</v>
      </c>
      <c r="P77" s="71" t="str">
        <f t="shared" si="18"/>
        <v>Bajo</v>
      </c>
      <c r="Q77" s="145" t="s">
        <v>2446</v>
      </c>
      <c r="R77" s="145" t="s">
        <v>1482</v>
      </c>
      <c r="S77" s="179" t="s">
        <v>359</v>
      </c>
      <c r="T77" s="160" t="s">
        <v>2444</v>
      </c>
      <c r="U77" s="84" t="s">
        <v>318</v>
      </c>
      <c r="V77" s="84" t="s">
        <v>267</v>
      </c>
      <c r="W77" s="68" t="s">
        <v>264</v>
      </c>
      <c r="X77" s="68" t="s">
        <v>264</v>
      </c>
      <c r="Y77" s="68" t="s">
        <v>264</v>
      </c>
      <c r="Z77" s="68" t="s">
        <v>264</v>
      </c>
      <c r="AA77" s="68" t="s">
        <v>264</v>
      </c>
      <c r="AB77" s="68" t="s">
        <v>264</v>
      </c>
      <c r="AC77" s="68" t="s">
        <v>264</v>
      </c>
      <c r="AD77" s="68" t="s">
        <v>264</v>
      </c>
      <c r="AE77" s="68" t="s">
        <v>264</v>
      </c>
      <c r="AF77" s="68" t="s">
        <v>264</v>
      </c>
      <c r="AG77" s="68" t="s">
        <v>273</v>
      </c>
      <c r="AH77" s="73" t="s">
        <v>22</v>
      </c>
      <c r="AI77" s="74" t="str">
        <f t="shared" si="19"/>
        <v>Moderado</v>
      </c>
      <c r="AJ77" s="75" t="s">
        <v>313</v>
      </c>
      <c r="AK77" s="99" t="s">
        <v>10</v>
      </c>
      <c r="AL77" s="99" t="s">
        <v>17</v>
      </c>
      <c r="AM77" s="98" t="str">
        <f t="shared" si="20"/>
        <v>F1FuerteDirectamente Indirectamente</v>
      </c>
      <c r="AN77" s="75" t="str">
        <f>VLOOKUP(AO77,Hoja3!$G$2:$H$648,2,0)</f>
        <v>D:Probable / 1:Leve</v>
      </c>
      <c r="AO77" s="69" t="str">
        <f>VLOOKUP(AM77,Hoja3!F:G,2,0)</f>
        <v>D1</v>
      </c>
      <c r="AP77" s="70" t="str">
        <f>VLOOKUP(AO77,'MATRIZ RAM VALORACIÓN'!$AD$10:$AE$45,2,0)</f>
        <v>Bajo</v>
      </c>
      <c r="AQ77" s="189"/>
      <c r="AR77" s="189"/>
      <c r="AS77" s="110"/>
      <c r="AT77" s="88">
        <f t="shared" si="13"/>
        <v>5</v>
      </c>
      <c r="AU77" s="88">
        <f t="shared" si="14"/>
        <v>70</v>
      </c>
      <c r="AV77" s="89">
        <f t="shared" si="21"/>
        <v>75</v>
      </c>
    </row>
    <row r="78" spans="1:48" s="111" customFormat="1" ht="164.25" hidden="1" customHeight="1" x14ac:dyDescent="0.3">
      <c r="A78" s="98" t="s">
        <v>306</v>
      </c>
      <c r="B78" s="98" t="s">
        <v>308</v>
      </c>
      <c r="C78" s="101" t="s">
        <v>381</v>
      </c>
      <c r="D78" s="145" t="s">
        <v>2447</v>
      </c>
      <c r="E78" s="68" t="s">
        <v>264</v>
      </c>
      <c r="F78" s="68" t="s">
        <v>264</v>
      </c>
      <c r="G78" s="68" t="s">
        <v>264</v>
      </c>
      <c r="H78" s="68" t="s">
        <v>264</v>
      </c>
      <c r="I78" s="68" t="s">
        <v>264</v>
      </c>
      <c r="J78" s="68" t="s">
        <v>264</v>
      </c>
      <c r="K78" s="95" t="s">
        <v>7</v>
      </c>
      <c r="L78" s="95" t="s">
        <v>36</v>
      </c>
      <c r="M78" s="69" t="str">
        <f t="shared" si="16"/>
        <v>F - Con Certeza / 1 - Leve</v>
      </c>
      <c r="N78" s="69" t="str">
        <f t="shared" si="17"/>
        <v>F1</v>
      </c>
      <c r="O78" s="70" t="str">
        <f>VLOOKUP(N78,'MATRIZ RAM VALORACIÓN'!$AD$10:$AE$45,2,0)</f>
        <v>Medio</v>
      </c>
      <c r="P78" s="71" t="str">
        <f t="shared" si="18"/>
        <v>Bajo</v>
      </c>
      <c r="Q78" s="145" t="s">
        <v>2448</v>
      </c>
      <c r="R78" s="145" t="s">
        <v>2449</v>
      </c>
      <c r="S78" s="179" t="s">
        <v>359</v>
      </c>
      <c r="T78" s="146" t="s">
        <v>383</v>
      </c>
      <c r="U78" s="84" t="s">
        <v>318</v>
      </c>
      <c r="V78" s="84" t="s">
        <v>265</v>
      </c>
      <c r="W78" s="68" t="s">
        <v>264</v>
      </c>
      <c r="X78" s="68" t="s">
        <v>264</v>
      </c>
      <c r="Y78" s="68" t="s">
        <v>264</v>
      </c>
      <c r="Z78" s="68" t="s">
        <v>264</v>
      </c>
      <c r="AA78" s="68" t="s">
        <v>264</v>
      </c>
      <c r="AB78" s="68" t="s">
        <v>264</v>
      </c>
      <c r="AC78" s="68" t="s">
        <v>264</v>
      </c>
      <c r="AD78" s="68" t="s">
        <v>264</v>
      </c>
      <c r="AE78" s="68" t="s">
        <v>264</v>
      </c>
      <c r="AF78" s="68" t="s">
        <v>264</v>
      </c>
      <c r="AG78" s="68" t="s">
        <v>273</v>
      </c>
      <c r="AH78" s="73" t="s">
        <v>22</v>
      </c>
      <c r="AI78" s="74" t="str">
        <f t="shared" si="19"/>
        <v>Moderado</v>
      </c>
      <c r="AJ78" s="75" t="s">
        <v>313</v>
      </c>
      <c r="AK78" s="99" t="s">
        <v>10</v>
      </c>
      <c r="AL78" s="99" t="s">
        <v>17</v>
      </c>
      <c r="AM78" s="98" t="str">
        <f t="shared" si="20"/>
        <v>F1FuerteDirectamente Indirectamente</v>
      </c>
      <c r="AN78" s="75" t="str">
        <f>VLOOKUP(AO78,Hoja3!$G$2:$H$648,2,0)</f>
        <v>D:Probable / 1:Leve</v>
      </c>
      <c r="AO78" s="69" t="str">
        <f>VLOOKUP(AM78,Hoja3!F:G,2,0)</f>
        <v>D1</v>
      </c>
      <c r="AP78" s="70" t="str">
        <f>VLOOKUP(AO78,'MATRIZ RAM VALORACIÓN'!$AD$10:$AE$45,2,0)</f>
        <v>Bajo</v>
      </c>
      <c r="AQ78" s="189"/>
      <c r="AR78" s="189"/>
      <c r="AS78" s="110"/>
      <c r="AT78" s="88">
        <f t="shared" si="13"/>
        <v>5</v>
      </c>
      <c r="AU78" s="88">
        <f t="shared" si="14"/>
        <v>70</v>
      </c>
      <c r="AV78" s="89">
        <f t="shared" si="21"/>
        <v>75</v>
      </c>
    </row>
    <row r="79" spans="1:48" s="111" customFormat="1" ht="164.25" hidden="1" customHeight="1" x14ac:dyDescent="0.3">
      <c r="A79" s="98" t="s">
        <v>306</v>
      </c>
      <c r="B79" s="98" t="s">
        <v>308</v>
      </c>
      <c r="C79" s="101" t="s">
        <v>381</v>
      </c>
      <c r="D79" s="145" t="s">
        <v>2447</v>
      </c>
      <c r="E79" s="68" t="s">
        <v>264</v>
      </c>
      <c r="F79" s="68" t="s">
        <v>264</v>
      </c>
      <c r="G79" s="68" t="s">
        <v>264</v>
      </c>
      <c r="H79" s="68" t="s">
        <v>264</v>
      </c>
      <c r="I79" s="68" t="s">
        <v>264</v>
      </c>
      <c r="J79" s="68" t="s">
        <v>264</v>
      </c>
      <c r="K79" s="95" t="s">
        <v>7</v>
      </c>
      <c r="L79" s="95" t="s">
        <v>36</v>
      </c>
      <c r="M79" s="69" t="str">
        <f t="shared" si="16"/>
        <v>F - Con Certeza / 1 - Leve</v>
      </c>
      <c r="N79" s="69" t="str">
        <f t="shared" si="17"/>
        <v>F1</v>
      </c>
      <c r="O79" s="70" t="str">
        <f>VLOOKUP(N79,'MATRIZ RAM VALORACIÓN'!$AD$10:$AE$45,2,0)</f>
        <v>Medio</v>
      </c>
      <c r="P79" s="71" t="str">
        <f t="shared" si="18"/>
        <v>Bajo</v>
      </c>
      <c r="Q79" s="115" t="s">
        <v>1812</v>
      </c>
      <c r="R79" s="101" t="s">
        <v>1818</v>
      </c>
      <c r="S79" s="179" t="s">
        <v>45</v>
      </c>
      <c r="T79" s="94" t="s">
        <v>1814</v>
      </c>
      <c r="U79" s="84" t="s">
        <v>318</v>
      </c>
      <c r="V79" s="84" t="s">
        <v>267</v>
      </c>
      <c r="W79" s="68" t="s">
        <v>273</v>
      </c>
      <c r="X79" s="68" t="s">
        <v>273</v>
      </c>
      <c r="Y79" s="68" t="s">
        <v>273</v>
      </c>
      <c r="Z79" s="68" t="s">
        <v>264</v>
      </c>
      <c r="AA79" s="68" t="s">
        <v>273</v>
      </c>
      <c r="AB79" s="68" t="s">
        <v>264</v>
      </c>
      <c r="AC79" s="68" t="s">
        <v>264</v>
      </c>
      <c r="AD79" s="68" t="s">
        <v>273</v>
      </c>
      <c r="AE79" s="68" t="s">
        <v>264</v>
      </c>
      <c r="AF79" s="68" t="s">
        <v>264</v>
      </c>
      <c r="AG79" s="68" t="s">
        <v>273</v>
      </c>
      <c r="AH79" s="73" t="s">
        <v>22</v>
      </c>
      <c r="AI79" s="74" t="str">
        <f t="shared" si="19"/>
        <v>Moderado</v>
      </c>
      <c r="AJ79" s="75" t="s">
        <v>313</v>
      </c>
      <c r="AK79" s="99" t="s">
        <v>10</v>
      </c>
      <c r="AL79" s="99" t="s">
        <v>17</v>
      </c>
      <c r="AM79" s="98" t="str">
        <f t="shared" si="20"/>
        <v>F1FuerteDirectamente Indirectamente</v>
      </c>
      <c r="AN79" s="75" t="str">
        <f>VLOOKUP(AO79,Hoja3!$G$2:$H$648,2,0)</f>
        <v>D:Probable / 1:Leve</v>
      </c>
      <c r="AO79" s="69" t="str">
        <f>VLOOKUP(AM79,Hoja3!F:G,2,0)</f>
        <v>D1</v>
      </c>
      <c r="AP79" s="70" t="str">
        <f>VLOOKUP(AO79,'MATRIZ RAM VALORACIÓN'!$AD$10:$AE$45,2,0)</f>
        <v>Bajo</v>
      </c>
      <c r="AQ79" s="189"/>
      <c r="AR79" s="189"/>
      <c r="AS79" s="110"/>
      <c r="AT79" s="88">
        <f t="shared" si="13"/>
        <v>5</v>
      </c>
      <c r="AU79" s="88">
        <f t="shared" si="14"/>
        <v>70</v>
      </c>
      <c r="AV79" s="89">
        <f t="shared" si="21"/>
        <v>75</v>
      </c>
    </row>
    <row r="80" spans="1:48" s="111" customFormat="1" ht="164.25" customHeight="1" x14ac:dyDescent="0.3">
      <c r="A80" s="98" t="s">
        <v>306</v>
      </c>
      <c r="B80" s="98" t="s">
        <v>308</v>
      </c>
      <c r="C80" s="101" t="s">
        <v>386</v>
      </c>
      <c r="D80" s="101" t="s">
        <v>2451</v>
      </c>
      <c r="E80" s="68" t="s">
        <v>273</v>
      </c>
      <c r="F80" s="68" t="s">
        <v>273</v>
      </c>
      <c r="G80" s="68" t="s">
        <v>273</v>
      </c>
      <c r="H80" s="68" t="s">
        <v>273</v>
      </c>
      <c r="I80" s="68" t="s">
        <v>273</v>
      </c>
      <c r="J80" s="68" t="s">
        <v>273</v>
      </c>
      <c r="K80" s="95" t="s">
        <v>7</v>
      </c>
      <c r="L80" s="95" t="s">
        <v>26</v>
      </c>
      <c r="M80" s="69" t="str">
        <f t="shared" si="16"/>
        <v xml:space="preserve">F - Con Certeza / 3 - Moderado </v>
      </c>
      <c r="N80" s="69" t="str">
        <f t="shared" si="17"/>
        <v>F3</v>
      </c>
      <c r="O80" s="70" t="str">
        <f>VLOOKUP(N80,'MATRIZ RAM VALORACIÓN'!$AD$10:$AE$45,2,0)</f>
        <v>Alto</v>
      </c>
      <c r="P80" s="71" t="str">
        <f t="shared" si="18"/>
        <v>Alto</v>
      </c>
      <c r="Q80" s="145" t="s">
        <v>319</v>
      </c>
      <c r="R80" s="137" t="s">
        <v>2223</v>
      </c>
      <c r="S80" s="179" t="s">
        <v>359</v>
      </c>
      <c r="T80" s="135" t="s">
        <v>1940</v>
      </c>
      <c r="U80" s="84" t="s">
        <v>318</v>
      </c>
      <c r="V80" s="84" t="s">
        <v>267</v>
      </c>
      <c r="W80" s="68" t="s">
        <v>273</v>
      </c>
      <c r="X80" s="68" t="s">
        <v>264</v>
      </c>
      <c r="Y80" s="68" t="s">
        <v>264</v>
      </c>
      <c r="Z80" s="68" t="s">
        <v>273</v>
      </c>
      <c r="AA80" s="68" t="s">
        <v>273</v>
      </c>
      <c r="AB80" s="68" t="s">
        <v>264</v>
      </c>
      <c r="AC80" s="68" t="s">
        <v>264</v>
      </c>
      <c r="AD80" s="68" t="s">
        <v>264</v>
      </c>
      <c r="AE80" s="68" t="s">
        <v>264</v>
      </c>
      <c r="AF80" s="68" t="s">
        <v>273</v>
      </c>
      <c r="AG80" s="68" t="s">
        <v>273</v>
      </c>
      <c r="AH80" s="73" t="s">
        <v>22</v>
      </c>
      <c r="AI80" s="74" t="str">
        <f t="shared" si="19"/>
        <v>Moderado</v>
      </c>
      <c r="AJ80" s="75" t="s">
        <v>313</v>
      </c>
      <c r="AK80" s="99" t="s">
        <v>10</v>
      </c>
      <c r="AL80" s="99" t="s">
        <v>17</v>
      </c>
      <c r="AM80" s="98" t="str">
        <f t="shared" si="20"/>
        <v>F3FuerteDirectamente Indirectamente</v>
      </c>
      <c r="AN80" s="75" t="str">
        <f>VLOOKUP(AO80,Hoja3!$G$2:$H$648,2,0)</f>
        <v>D:Probable / 2:Menor</v>
      </c>
      <c r="AO80" s="69" t="str">
        <f>VLOOKUP(AM80,Hoja3!F:G,2,0)</f>
        <v>D2</v>
      </c>
      <c r="AP80" s="70" t="str">
        <f>VLOOKUP(AO80,'MATRIZ RAM VALORACIÓN'!$AD$10:$AE$45,2,0)</f>
        <v>Medio</v>
      </c>
      <c r="AQ80" s="189"/>
      <c r="AR80" s="189"/>
      <c r="AS80" s="110"/>
      <c r="AT80" s="88">
        <f t="shared" ref="AT80:AT111" si="22">IF(U80="Automático",30,IF(U80="Manual Dependiente de TI",15,IF(U80="Manual",5,0)))</f>
        <v>5</v>
      </c>
      <c r="AU80" s="88">
        <f t="shared" ref="AU80:AU111" si="23">IF(AH80="Observaciones en operatividad",0,IF(AH80="Observaciones en diseño",20,IF(AH80="Sin observaciones",70,0)))</f>
        <v>70</v>
      </c>
      <c r="AV80" s="89">
        <f t="shared" si="21"/>
        <v>75</v>
      </c>
    </row>
    <row r="81" spans="1:48" s="111" customFormat="1" ht="164.25" customHeight="1" x14ac:dyDescent="0.3">
      <c r="A81" s="98" t="s">
        <v>306</v>
      </c>
      <c r="B81" s="98" t="s">
        <v>308</v>
      </c>
      <c r="C81" s="101" t="s">
        <v>386</v>
      </c>
      <c r="D81" s="101" t="s">
        <v>2451</v>
      </c>
      <c r="E81" s="68" t="s">
        <v>273</v>
      </c>
      <c r="F81" s="68" t="s">
        <v>273</v>
      </c>
      <c r="G81" s="68" t="s">
        <v>273</v>
      </c>
      <c r="H81" s="68" t="s">
        <v>273</v>
      </c>
      <c r="I81" s="68" t="s">
        <v>273</v>
      </c>
      <c r="J81" s="68" t="s">
        <v>273</v>
      </c>
      <c r="K81" s="95" t="s">
        <v>7</v>
      </c>
      <c r="L81" s="95" t="s">
        <v>26</v>
      </c>
      <c r="M81" s="69" t="str">
        <f t="shared" si="16"/>
        <v xml:space="preserve">F - Con Certeza / 3 - Moderado </v>
      </c>
      <c r="N81" s="69" t="str">
        <f t="shared" si="17"/>
        <v>F3</v>
      </c>
      <c r="O81" s="70" t="str">
        <f>VLOOKUP(N81,'MATRIZ RAM VALORACIÓN'!$AD$10:$AE$45,2,0)</f>
        <v>Alto</v>
      </c>
      <c r="P81" s="71" t="str">
        <f t="shared" si="18"/>
        <v>Alto</v>
      </c>
      <c r="Q81" s="145" t="s">
        <v>1479</v>
      </c>
      <c r="R81" s="145" t="s">
        <v>1480</v>
      </c>
      <c r="S81" s="179" t="s">
        <v>23</v>
      </c>
      <c r="T81" s="160" t="s">
        <v>1481</v>
      </c>
      <c r="U81" s="84" t="s">
        <v>318</v>
      </c>
      <c r="V81" s="84" t="s">
        <v>267</v>
      </c>
      <c r="W81" s="68" t="s">
        <v>264</v>
      </c>
      <c r="X81" s="68" t="s">
        <v>264</v>
      </c>
      <c r="Y81" s="68" t="s">
        <v>264</v>
      </c>
      <c r="Z81" s="68" t="s">
        <v>264</v>
      </c>
      <c r="AA81" s="68" t="s">
        <v>264</v>
      </c>
      <c r="AB81" s="68" t="s">
        <v>264</v>
      </c>
      <c r="AC81" s="68" t="s">
        <v>264</v>
      </c>
      <c r="AD81" s="68" t="s">
        <v>264</v>
      </c>
      <c r="AE81" s="68" t="s">
        <v>264</v>
      </c>
      <c r="AF81" s="68" t="s">
        <v>264</v>
      </c>
      <c r="AG81" s="68" t="s">
        <v>273</v>
      </c>
      <c r="AH81" s="73" t="s">
        <v>22</v>
      </c>
      <c r="AI81" s="74" t="str">
        <f t="shared" si="19"/>
        <v>Moderado</v>
      </c>
      <c r="AJ81" s="75" t="s">
        <v>313</v>
      </c>
      <c r="AK81" s="99" t="s">
        <v>10</v>
      </c>
      <c r="AL81" s="99" t="s">
        <v>17</v>
      </c>
      <c r="AM81" s="98" t="str">
        <f t="shared" si="20"/>
        <v>F3FuerteDirectamente Indirectamente</v>
      </c>
      <c r="AN81" s="75" t="str">
        <f>VLOOKUP(AO81,Hoja3!$G$2:$H$648,2,0)</f>
        <v>D:Probable / 2:Menor</v>
      </c>
      <c r="AO81" s="69" t="str">
        <f>VLOOKUP(AM81,Hoja3!F:G,2,0)</f>
        <v>D2</v>
      </c>
      <c r="AP81" s="70" t="str">
        <f>VLOOKUP(AO81,'MATRIZ RAM VALORACIÓN'!$AD$10:$AE$45,2,0)</f>
        <v>Medio</v>
      </c>
      <c r="AQ81" s="189"/>
      <c r="AR81" s="189"/>
      <c r="AS81" s="110"/>
      <c r="AT81" s="88">
        <f t="shared" si="22"/>
        <v>5</v>
      </c>
      <c r="AU81" s="88">
        <f t="shared" si="23"/>
        <v>70</v>
      </c>
      <c r="AV81" s="89">
        <f t="shared" si="21"/>
        <v>75</v>
      </c>
    </row>
    <row r="82" spans="1:48" s="111" customFormat="1" ht="164.25" customHeight="1" x14ac:dyDescent="0.3">
      <c r="A82" s="98" t="s">
        <v>306</v>
      </c>
      <c r="B82" s="98" t="s">
        <v>308</v>
      </c>
      <c r="C82" s="101" t="s">
        <v>386</v>
      </c>
      <c r="D82" s="101" t="s">
        <v>2451</v>
      </c>
      <c r="E82" s="68" t="s">
        <v>273</v>
      </c>
      <c r="F82" s="68" t="s">
        <v>273</v>
      </c>
      <c r="G82" s="68" t="s">
        <v>273</v>
      </c>
      <c r="H82" s="68" t="s">
        <v>273</v>
      </c>
      <c r="I82" s="68" t="s">
        <v>273</v>
      </c>
      <c r="J82" s="68" t="s">
        <v>273</v>
      </c>
      <c r="K82" s="95" t="s">
        <v>7</v>
      </c>
      <c r="L82" s="95" t="s">
        <v>26</v>
      </c>
      <c r="M82" s="69" t="str">
        <f t="shared" si="16"/>
        <v xml:space="preserve">F - Con Certeza / 3 - Moderado </v>
      </c>
      <c r="N82" s="69" t="str">
        <f t="shared" si="17"/>
        <v>F3</v>
      </c>
      <c r="O82" s="70" t="str">
        <f>VLOOKUP(N82,'MATRIZ RAM VALORACIÓN'!$AD$10:$AE$45,2,0)</f>
        <v>Alto</v>
      </c>
      <c r="P82" s="71" t="str">
        <f t="shared" si="18"/>
        <v>Alto</v>
      </c>
      <c r="Q82" s="148" t="s">
        <v>2445</v>
      </c>
      <c r="R82" s="145" t="s">
        <v>1643</v>
      </c>
      <c r="S82" s="179" t="s">
        <v>359</v>
      </c>
      <c r="T82" s="160" t="s">
        <v>2444</v>
      </c>
      <c r="U82" s="84" t="s">
        <v>318</v>
      </c>
      <c r="V82" s="84" t="s">
        <v>267</v>
      </c>
      <c r="W82" s="68" t="s">
        <v>264</v>
      </c>
      <c r="X82" s="68" t="s">
        <v>264</v>
      </c>
      <c r="Y82" s="68" t="s">
        <v>264</v>
      </c>
      <c r="Z82" s="68" t="s">
        <v>264</v>
      </c>
      <c r="AA82" s="68" t="s">
        <v>264</v>
      </c>
      <c r="AB82" s="68" t="s">
        <v>264</v>
      </c>
      <c r="AC82" s="68" t="s">
        <v>264</v>
      </c>
      <c r="AD82" s="68" t="s">
        <v>264</v>
      </c>
      <c r="AE82" s="68" t="s">
        <v>264</v>
      </c>
      <c r="AF82" s="68" t="s">
        <v>264</v>
      </c>
      <c r="AG82" s="68" t="s">
        <v>273</v>
      </c>
      <c r="AH82" s="73" t="s">
        <v>22</v>
      </c>
      <c r="AI82" s="74" t="str">
        <f t="shared" si="19"/>
        <v>Moderado</v>
      </c>
      <c r="AJ82" s="75" t="s">
        <v>313</v>
      </c>
      <c r="AK82" s="99" t="s">
        <v>10</v>
      </c>
      <c r="AL82" s="99" t="s">
        <v>17</v>
      </c>
      <c r="AM82" s="98" t="str">
        <f t="shared" si="20"/>
        <v>F3FuerteDirectamente Indirectamente</v>
      </c>
      <c r="AN82" s="75" t="str">
        <f>VLOOKUP(AO82,Hoja3!$G$2:$H$648,2,0)</f>
        <v>D:Probable / 2:Menor</v>
      </c>
      <c r="AO82" s="69" t="str">
        <f>VLOOKUP(AM82,Hoja3!F:G,2,0)</f>
        <v>D2</v>
      </c>
      <c r="AP82" s="70" t="str">
        <f>VLOOKUP(AO82,'MATRIZ RAM VALORACIÓN'!$AD$10:$AE$45,2,0)</f>
        <v>Medio</v>
      </c>
      <c r="AQ82" s="189"/>
      <c r="AR82" s="189"/>
      <c r="AS82" s="110"/>
      <c r="AT82" s="88">
        <f t="shared" si="22"/>
        <v>5</v>
      </c>
      <c r="AU82" s="88">
        <f t="shared" si="23"/>
        <v>70</v>
      </c>
      <c r="AV82" s="89">
        <f t="shared" si="21"/>
        <v>75</v>
      </c>
    </row>
    <row r="83" spans="1:48" s="111" customFormat="1" ht="164.25" customHeight="1" x14ac:dyDescent="0.3">
      <c r="A83" s="98" t="s">
        <v>306</v>
      </c>
      <c r="B83" s="98" t="s">
        <v>308</v>
      </c>
      <c r="C83" s="101" t="s">
        <v>386</v>
      </c>
      <c r="D83" s="101" t="s">
        <v>2451</v>
      </c>
      <c r="E83" s="68" t="s">
        <v>273</v>
      </c>
      <c r="F83" s="68" t="s">
        <v>273</v>
      </c>
      <c r="G83" s="68" t="s">
        <v>273</v>
      </c>
      <c r="H83" s="68" t="s">
        <v>273</v>
      </c>
      <c r="I83" s="68" t="s">
        <v>273</v>
      </c>
      <c r="J83" s="68" t="s">
        <v>273</v>
      </c>
      <c r="K83" s="95" t="s">
        <v>7</v>
      </c>
      <c r="L83" s="95" t="s">
        <v>26</v>
      </c>
      <c r="M83" s="69" t="str">
        <f t="shared" si="16"/>
        <v xml:space="preserve">F - Con Certeza / 3 - Moderado </v>
      </c>
      <c r="N83" s="69" t="str">
        <f t="shared" si="17"/>
        <v>F3</v>
      </c>
      <c r="O83" s="70" t="str">
        <f>VLOOKUP(N83,'MATRIZ RAM VALORACIÓN'!$AD$10:$AE$45,2,0)</f>
        <v>Alto</v>
      </c>
      <c r="P83" s="71" t="str">
        <f t="shared" si="18"/>
        <v>Alto</v>
      </c>
      <c r="Q83" s="101" t="s">
        <v>387</v>
      </c>
      <c r="R83" s="101" t="s">
        <v>388</v>
      </c>
      <c r="S83" s="180" t="s">
        <v>33</v>
      </c>
      <c r="T83" s="170" t="s">
        <v>390</v>
      </c>
      <c r="U83" s="73" t="s">
        <v>318</v>
      </c>
      <c r="V83" s="73" t="s">
        <v>267</v>
      </c>
      <c r="W83" s="68" t="s">
        <v>264</v>
      </c>
      <c r="X83" s="68" t="s">
        <v>264</v>
      </c>
      <c r="Y83" s="68" t="s">
        <v>264</v>
      </c>
      <c r="Z83" s="68" t="s">
        <v>273</v>
      </c>
      <c r="AA83" s="68" t="s">
        <v>264</v>
      </c>
      <c r="AB83" s="68" t="s">
        <v>264</v>
      </c>
      <c r="AC83" s="68" t="s">
        <v>264</v>
      </c>
      <c r="AD83" s="68" t="s">
        <v>264</v>
      </c>
      <c r="AE83" s="68" t="s">
        <v>264</v>
      </c>
      <c r="AF83" s="68" t="s">
        <v>273</v>
      </c>
      <c r="AG83" s="68" t="s">
        <v>273</v>
      </c>
      <c r="AH83" s="73" t="s">
        <v>22</v>
      </c>
      <c r="AI83" s="74" t="str">
        <f t="shared" si="19"/>
        <v>Moderado</v>
      </c>
      <c r="AJ83" s="75" t="s">
        <v>313</v>
      </c>
      <c r="AK83" s="99" t="s">
        <v>10</v>
      </c>
      <c r="AL83" s="99" t="s">
        <v>17</v>
      </c>
      <c r="AM83" s="98" t="str">
        <f t="shared" si="20"/>
        <v>F3FuerteDirectamente Indirectamente</v>
      </c>
      <c r="AN83" s="75" t="str">
        <f>VLOOKUP(AO83,Hoja3!$G$2:$H$648,2,0)</f>
        <v>D:Probable / 2:Menor</v>
      </c>
      <c r="AO83" s="69" t="str">
        <f>VLOOKUP(AM83,Hoja3!F:G,2,0)</f>
        <v>D2</v>
      </c>
      <c r="AP83" s="70" t="str">
        <f>VLOOKUP(AO83,'MATRIZ RAM VALORACIÓN'!$AD$10:$AE$45,2,0)</f>
        <v>Medio</v>
      </c>
      <c r="AQ83" s="189"/>
      <c r="AR83" s="189"/>
      <c r="AS83" s="110"/>
      <c r="AT83" s="88">
        <f t="shared" si="22"/>
        <v>5</v>
      </c>
      <c r="AU83" s="88">
        <f t="shared" si="23"/>
        <v>70</v>
      </c>
      <c r="AV83" s="89">
        <f t="shared" si="21"/>
        <v>75</v>
      </c>
    </row>
    <row r="84" spans="1:48" s="111" customFormat="1" ht="164.25" customHeight="1" x14ac:dyDescent="0.3">
      <c r="A84" s="98" t="s">
        <v>306</v>
      </c>
      <c r="B84" s="98" t="s">
        <v>308</v>
      </c>
      <c r="C84" s="101" t="s">
        <v>386</v>
      </c>
      <c r="D84" s="101" t="s">
        <v>2451</v>
      </c>
      <c r="E84" s="68" t="s">
        <v>273</v>
      </c>
      <c r="F84" s="68" t="s">
        <v>273</v>
      </c>
      <c r="G84" s="68" t="s">
        <v>273</v>
      </c>
      <c r="H84" s="68" t="s">
        <v>273</v>
      </c>
      <c r="I84" s="68" t="s">
        <v>273</v>
      </c>
      <c r="J84" s="68" t="s">
        <v>273</v>
      </c>
      <c r="K84" s="95" t="s">
        <v>7</v>
      </c>
      <c r="L84" s="95" t="s">
        <v>26</v>
      </c>
      <c r="M84" s="69" t="str">
        <f t="shared" si="16"/>
        <v xml:space="preserve">F - Con Certeza / 3 - Moderado </v>
      </c>
      <c r="N84" s="69" t="str">
        <f t="shared" si="17"/>
        <v>F3</v>
      </c>
      <c r="O84" s="70" t="str">
        <f>VLOOKUP(N84,'MATRIZ RAM VALORACIÓN'!$AD$10:$AE$45,2,0)</f>
        <v>Alto</v>
      </c>
      <c r="P84" s="71" t="str">
        <f t="shared" si="18"/>
        <v>Alto</v>
      </c>
      <c r="Q84" s="145" t="s">
        <v>1713</v>
      </c>
      <c r="R84" s="145" t="s">
        <v>1712</v>
      </c>
      <c r="S84" s="179" t="s">
        <v>33</v>
      </c>
      <c r="T84" s="146" t="s">
        <v>391</v>
      </c>
      <c r="U84" s="84" t="s">
        <v>318</v>
      </c>
      <c r="V84" s="84" t="s">
        <v>267</v>
      </c>
      <c r="W84" s="68" t="s">
        <v>264</v>
      </c>
      <c r="X84" s="68" t="s">
        <v>264</v>
      </c>
      <c r="Y84" s="68" t="s">
        <v>264</v>
      </c>
      <c r="Z84" s="68" t="s">
        <v>264</v>
      </c>
      <c r="AA84" s="68" t="s">
        <v>273</v>
      </c>
      <c r="AB84" s="68" t="s">
        <v>264</v>
      </c>
      <c r="AC84" s="68" t="s">
        <v>264</v>
      </c>
      <c r="AD84" s="68" t="s">
        <v>264</v>
      </c>
      <c r="AE84" s="68" t="s">
        <v>264</v>
      </c>
      <c r="AF84" s="68" t="s">
        <v>264</v>
      </c>
      <c r="AG84" s="68" t="s">
        <v>273</v>
      </c>
      <c r="AH84" s="73" t="s">
        <v>22</v>
      </c>
      <c r="AI84" s="74" t="str">
        <f t="shared" si="19"/>
        <v>Moderado</v>
      </c>
      <c r="AJ84" s="75" t="s">
        <v>313</v>
      </c>
      <c r="AK84" s="99" t="s">
        <v>10</v>
      </c>
      <c r="AL84" s="99" t="s">
        <v>17</v>
      </c>
      <c r="AM84" s="98" t="str">
        <f t="shared" si="20"/>
        <v>F3FuerteDirectamente Indirectamente</v>
      </c>
      <c r="AN84" s="75" t="str">
        <f>VLOOKUP(AO84,Hoja3!$G$2:$H$648,2,0)</f>
        <v>D:Probable / 2:Menor</v>
      </c>
      <c r="AO84" s="69" t="str">
        <f>VLOOKUP(AM84,Hoja3!F:G,2,0)</f>
        <v>D2</v>
      </c>
      <c r="AP84" s="70" t="str">
        <f>VLOOKUP(AO84,'MATRIZ RAM VALORACIÓN'!$AD$10:$AE$45,2,0)</f>
        <v>Medio</v>
      </c>
      <c r="AQ84" s="189"/>
      <c r="AR84" s="189"/>
      <c r="AS84" s="110"/>
      <c r="AT84" s="88">
        <f t="shared" si="22"/>
        <v>5</v>
      </c>
      <c r="AU84" s="88">
        <f t="shared" si="23"/>
        <v>70</v>
      </c>
      <c r="AV84" s="89">
        <f t="shared" si="21"/>
        <v>75</v>
      </c>
    </row>
    <row r="85" spans="1:48" s="111" customFormat="1" ht="164.25" customHeight="1" x14ac:dyDescent="0.3">
      <c r="A85" s="98" t="s">
        <v>306</v>
      </c>
      <c r="B85" s="98" t="s">
        <v>308</v>
      </c>
      <c r="C85" s="101" t="s">
        <v>386</v>
      </c>
      <c r="D85" s="101" t="s">
        <v>2451</v>
      </c>
      <c r="E85" s="68" t="s">
        <v>273</v>
      </c>
      <c r="F85" s="68" t="s">
        <v>273</v>
      </c>
      <c r="G85" s="68" t="s">
        <v>273</v>
      </c>
      <c r="H85" s="68" t="s">
        <v>273</v>
      </c>
      <c r="I85" s="68" t="s">
        <v>273</v>
      </c>
      <c r="J85" s="68" t="s">
        <v>273</v>
      </c>
      <c r="K85" s="95" t="s">
        <v>7</v>
      </c>
      <c r="L85" s="95" t="s">
        <v>26</v>
      </c>
      <c r="M85" s="69" t="str">
        <f t="shared" si="16"/>
        <v xml:space="preserve">F - Con Certeza / 3 - Moderado </v>
      </c>
      <c r="N85" s="69" t="str">
        <f t="shared" si="17"/>
        <v>F3</v>
      </c>
      <c r="O85" s="70" t="str">
        <f>VLOOKUP(N85,'MATRIZ RAM VALORACIÓN'!$AD$10:$AE$45,2,0)</f>
        <v>Alto</v>
      </c>
      <c r="P85" s="71" t="str">
        <f t="shared" si="18"/>
        <v>Alto</v>
      </c>
      <c r="Q85" s="115" t="s">
        <v>1821</v>
      </c>
      <c r="R85" s="101" t="s">
        <v>2062</v>
      </c>
      <c r="S85" s="180" t="s">
        <v>359</v>
      </c>
      <c r="T85" s="94" t="s">
        <v>1024</v>
      </c>
      <c r="U85" s="73" t="s">
        <v>318</v>
      </c>
      <c r="V85" s="73" t="s">
        <v>265</v>
      </c>
      <c r="W85" s="68" t="s">
        <v>273</v>
      </c>
      <c r="X85" s="68" t="s">
        <v>273</v>
      </c>
      <c r="Y85" s="68" t="s">
        <v>273</v>
      </c>
      <c r="Z85" s="68" t="s">
        <v>264</v>
      </c>
      <c r="AA85" s="68" t="s">
        <v>273</v>
      </c>
      <c r="AB85" s="68" t="s">
        <v>264</v>
      </c>
      <c r="AC85" s="68" t="s">
        <v>264</v>
      </c>
      <c r="AD85" s="68" t="s">
        <v>264</v>
      </c>
      <c r="AE85" s="68" t="s">
        <v>264</v>
      </c>
      <c r="AF85" s="68" t="s">
        <v>264</v>
      </c>
      <c r="AG85" s="68" t="s">
        <v>273</v>
      </c>
      <c r="AH85" s="73" t="s">
        <v>22</v>
      </c>
      <c r="AI85" s="74" t="str">
        <f t="shared" si="19"/>
        <v>Moderado</v>
      </c>
      <c r="AJ85" s="75" t="s">
        <v>313</v>
      </c>
      <c r="AK85" s="99" t="s">
        <v>10</v>
      </c>
      <c r="AL85" s="99" t="s">
        <v>17</v>
      </c>
      <c r="AM85" s="98" t="str">
        <f t="shared" si="20"/>
        <v>F3FuerteDirectamente Indirectamente</v>
      </c>
      <c r="AN85" s="75" t="str">
        <f>VLOOKUP(AO85,Hoja3!$G$2:$H$648,2,0)</f>
        <v>D:Probable / 2:Menor</v>
      </c>
      <c r="AO85" s="69" t="str">
        <f>VLOOKUP(AM85,Hoja3!F:G,2,0)</f>
        <v>D2</v>
      </c>
      <c r="AP85" s="70" t="str">
        <f>VLOOKUP(AO85,'MATRIZ RAM VALORACIÓN'!$AD$10:$AE$45,2,0)</f>
        <v>Medio</v>
      </c>
      <c r="AQ85" s="189"/>
      <c r="AR85" s="189"/>
      <c r="AS85" s="110"/>
      <c r="AT85" s="88">
        <f t="shared" si="22"/>
        <v>5</v>
      </c>
      <c r="AU85" s="88">
        <f t="shared" si="23"/>
        <v>70</v>
      </c>
      <c r="AV85" s="89">
        <f t="shared" si="21"/>
        <v>75</v>
      </c>
    </row>
    <row r="86" spans="1:48" s="111" customFormat="1" ht="164.25" hidden="1" customHeight="1" x14ac:dyDescent="0.3">
      <c r="A86" s="98" t="s">
        <v>306</v>
      </c>
      <c r="B86" s="98" t="s">
        <v>308</v>
      </c>
      <c r="C86" s="101" t="s">
        <v>393</v>
      </c>
      <c r="D86" s="101" t="s">
        <v>2190</v>
      </c>
      <c r="E86" s="68" t="s">
        <v>264</v>
      </c>
      <c r="F86" s="68" t="s">
        <v>264</v>
      </c>
      <c r="G86" s="68" t="s">
        <v>264</v>
      </c>
      <c r="H86" s="68" t="s">
        <v>264</v>
      </c>
      <c r="I86" s="68" t="s">
        <v>264</v>
      </c>
      <c r="J86" s="68" t="s">
        <v>264</v>
      </c>
      <c r="K86" s="95" t="s">
        <v>25</v>
      </c>
      <c r="L86" s="95" t="s">
        <v>8</v>
      </c>
      <c r="M86" s="69" t="str">
        <f t="shared" si="16"/>
        <v>C - Posible / 6 - Catastrófico</v>
      </c>
      <c r="N86" s="69" t="str">
        <f t="shared" si="17"/>
        <v>C6</v>
      </c>
      <c r="O86" s="70" t="str">
        <f>VLOOKUP(N86,'MATRIZ RAM VALORACIÓN'!$AD$10:$AE$45,2,0)</f>
        <v>Alto</v>
      </c>
      <c r="P86" s="71" t="str">
        <f t="shared" si="18"/>
        <v>Alto</v>
      </c>
      <c r="Q86" s="145" t="s">
        <v>394</v>
      </c>
      <c r="R86" s="145" t="s">
        <v>2063</v>
      </c>
      <c r="S86" s="179" t="s">
        <v>359</v>
      </c>
      <c r="T86" s="146" t="s">
        <v>1714</v>
      </c>
      <c r="U86" s="84" t="s">
        <v>318</v>
      </c>
      <c r="V86" s="84" t="s">
        <v>267</v>
      </c>
      <c r="W86" s="68" t="s">
        <v>264</v>
      </c>
      <c r="X86" s="68" t="s">
        <v>264</v>
      </c>
      <c r="Y86" s="68" t="s">
        <v>264</v>
      </c>
      <c r="Z86" s="68" t="s">
        <v>264</v>
      </c>
      <c r="AA86" s="68" t="s">
        <v>264</v>
      </c>
      <c r="AB86" s="68" t="s">
        <v>264</v>
      </c>
      <c r="AC86" s="68" t="s">
        <v>264</v>
      </c>
      <c r="AD86" s="68" t="s">
        <v>264</v>
      </c>
      <c r="AE86" s="68" t="s">
        <v>264</v>
      </c>
      <c r="AF86" s="68" t="s">
        <v>264</v>
      </c>
      <c r="AG86" s="68" t="s">
        <v>273</v>
      </c>
      <c r="AH86" s="73" t="s">
        <v>22</v>
      </c>
      <c r="AI86" s="74" t="str">
        <f t="shared" si="19"/>
        <v>Moderado</v>
      </c>
      <c r="AJ86" s="75" t="s">
        <v>313</v>
      </c>
      <c r="AK86" s="99" t="s">
        <v>10</v>
      </c>
      <c r="AL86" s="99" t="s">
        <v>17</v>
      </c>
      <c r="AM86" s="98" t="str">
        <f t="shared" si="20"/>
        <v>C6FuerteDirectamente Indirectamente</v>
      </c>
      <c r="AN86" s="75" t="str">
        <f>VLOOKUP(AO86,Hoja3!$G$2:$H$648,2,0)</f>
        <v>A:Improbable / 5:Extremo</v>
      </c>
      <c r="AO86" s="69" t="str">
        <f>VLOOKUP(AM86,Hoja3!F:G,2,0)</f>
        <v>A5</v>
      </c>
      <c r="AP86" s="70" t="str">
        <f>VLOOKUP(AO86,'MATRIZ RAM VALORACIÓN'!$AD$10:$AE$45,2,0)</f>
        <v>Medio</v>
      </c>
      <c r="AQ86" s="189"/>
      <c r="AR86" s="189"/>
      <c r="AS86" s="110"/>
      <c r="AT86" s="88">
        <f t="shared" si="22"/>
        <v>5</v>
      </c>
      <c r="AU86" s="88">
        <f t="shared" si="23"/>
        <v>70</v>
      </c>
      <c r="AV86" s="89">
        <f t="shared" si="21"/>
        <v>75</v>
      </c>
    </row>
    <row r="87" spans="1:48" s="111" customFormat="1" ht="164.25" hidden="1" customHeight="1" x14ac:dyDescent="0.3">
      <c r="A87" s="98" t="s">
        <v>306</v>
      </c>
      <c r="B87" s="98" t="s">
        <v>308</v>
      </c>
      <c r="C87" s="101" t="s">
        <v>395</v>
      </c>
      <c r="D87" s="101" t="s">
        <v>1503</v>
      </c>
      <c r="E87" s="68" t="s">
        <v>264</v>
      </c>
      <c r="F87" s="68" t="s">
        <v>264</v>
      </c>
      <c r="G87" s="68" t="s">
        <v>264</v>
      </c>
      <c r="H87" s="68" t="s">
        <v>264</v>
      </c>
      <c r="I87" s="68" t="s">
        <v>264</v>
      </c>
      <c r="J87" s="68" t="s">
        <v>273</v>
      </c>
      <c r="K87" s="95" t="s">
        <v>35</v>
      </c>
      <c r="L87" s="95" t="s">
        <v>8</v>
      </c>
      <c r="M87" s="69" t="str">
        <f t="shared" si="16"/>
        <v>A - Improbable / 6 - Catastrófico</v>
      </c>
      <c r="N87" s="69" t="str">
        <f t="shared" si="17"/>
        <v>A6</v>
      </c>
      <c r="O87" s="70" t="str">
        <f>VLOOKUP(N87,'MATRIZ RAM VALORACIÓN'!$AD$10:$AE$45,2,0)</f>
        <v>Medio</v>
      </c>
      <c r="P87" s="71" t="str">
        <f t="shared" si="18"/>
        <v>Bajo</v>
      </c>
      <c r="Q87" s="145" t="s">
        <v>2448</v>
      </c>
      <c r="R87" s="145" t="s">
        <v>2449</v>
      </c>
      <c r="S87" s="179" t="s">
        <v>359</v>
      </c>
      <c r="T87" s="146" t="s">
        <v>383</v>
      </c>
      <c r="U87" s="84" t="s">
        <v>318</v>
      </c>
      <c r="V87" s="84" t="s">
        <v>265</v>
      </c>
      <c r="W87" s="68" t="s">
        <v>264</v>
      </c>
      <c r="X87" s="68" t="s">
        <v>264</v>
      </c>
      <c r="Y87" s="68" t="s">
        <v>264</v>
      </c>
      <c r="Z87" s="68" t="s">
        <v>264</v>
      </c>
      <c r="AA87" s="68" t="s">
        <v>264</v>
      </c>
      <c r="AB87" s="68" t="s">
        <v>264</v>
      </c>
      <c r="AC87" s="68" t="s">
        <v>264</v>
      </c>
      <c r="AD87" s="68" t="s">
        <v>264</v>
      </c>
      <c r="AE87" s="68" t="s">
        <v>264</v>
      </c>
      <c r="AF87" s="68" t="s">
        <v>264</v>
      </c>
      <c r="AG87" s="68" t="s">
        <v>273</v>
      </c>
      <c r="AH87" s="73" t="s">
        <v>22</v>
      </c>
      <c r="AI87" s="74" t="str">
        <f t="shared" si="19"/>
        <v>Moderado</v>
      </c>
      <c r="AJ87" s="75" t="s">
        <v>313</v>
      </c>
      <c r="AK87" s="99" t="s">
        <v>10</v>
      </c>
      <c r="AL87" s="99" t="s">
        <v>17</v>
      </c>
      <c r="AM87" s="98" t="str">
        <f t="shared" si="20"/>
        <v>A6FuerteDirectamente Indirectamente</v>
      </c>
      <c r="AN87" s="75" t="str">
        <f>VLOOKUP(AO87,Hoja3!$G$2:$H$648,2,0)</f>
        <v>A:Improbable / 5:Extremo</v>
      </c>
      <c r="AO87" s="69" t="str">
        <f>VLOOKUP(AM87,Hoja3!F:G,2,0)</f>
        <v>A5</v>
      </c>
      <c r="AP87" s="70" t="str">
        <f>VLOOKUP(AO87,'MATRIZ RAM VALORACIÓN'!$AD$10:$AE$45,2,0)</f>
        <v>Medio</v>
      </c>
      <c r="AQ87" s="189"/>
      <c r="AR87" s="189"/>
      <c r="AS87" s="110"/>
      <c r="AT87" s="88">
        <f t="shared" si="22"/>
        <v>5</v>
      </c>
      <c r="AU87" s="88">
        <f t="shared" si="23"/>
        <v>70</v>
      </c>
      <c r="AV87" s="89">
        <f t="shared" si="21"/>
        <v>75</v>
      </c>
    </row>
    <row r="88" spans="1:48" s="111" customFormat="1" ht="164.25" hidden="1" customHeight="1" x14ac:dyDescent="0.3">
      <c r="A88" s="98" t="s">
        <v>306</v>
      </c>
      <c r="B88" s="98" t="s">
        <v>308</v>
      </c>
      <c r="C88" s="101" t="s">
        <v>395</v>
      </c>
      <c r="D88" s="101" t="s">
        <v>1503</v>
      </c>
      <c r="E88" s="68" t="s">
        <v>264</v>
      </c>
      <c r="F88" s="68" t="s">
        <v>264</v>
      </c>
      <c r="G88" s="68" t="s">
        <v>264</v>
      </c>
      <c r="H88" s="68" t="s">
        <v>264</v>
      </c>
      <c r="I88" s="68" t="s">
        <v>264</v>
      </c>
      <c r="J88" s="68" t="s">
        <v>273</v>
      </c>
      <c r="K88" s="95" t="s">
        <v>35</v>
      </c>
      <c r="L88" s="95" t="s">
        <v>8</v>
      </c>
      <c r="M88" s="69" t="str">
        <f t="shared" si="16"/>
        <v>A - Improbable / 6 - Catastrófico</v>
      </c>
      <c r="N88" s="69" t="str">
        <f t="shared" si="17"/>
        <v>A6</v>
      </c>
      <c r="O88" s="70" t="str">
        <f>VLOOKUP(N88,'MATRIZ RAM VALORACIÓN'!$AD$10:$AE$45,2,0)</f>
        <v>Medio</v>
      </c>
      <c r="P88" s="71" t="str">
        <f t="shared" si="18"/>
        <v>Bajo</v>
      </c>
      <c r="Q88" s="145" t="s">
        <v>2452</v>
      </c>
      <c r="R88" s="145" t="s">
        <v>1483</v>
      </c>
      <c r="S88" s="179" t="s">
        <v>37</v>
      </c>
      <c r="T88" s="160" t="s">
        <v>1484</v>
      </c>
      <c r="U88" s="84" t="s">
        <v>318</v>
      </c>
      <c r="V88" s="84" t="s">
        <v>265</v>
      </c>
      <c r="W88" s="68" t="s">
        <v>264</v>
      </c>
      <c r="X88" s="68" t="s">
        <v>264</v>
      </c>
      <c r="Y88" s="68" t="s">
        <v>264</v>
      </c>
      <c r="Z88" s="68" t="s">
        <v>264</v>
      </c>
      <c r="AA88" s="68" t="s">
        <v>264</v>
      </c>
      <c r="AB88" s="68" t="s">
        <v>264</v>
      </c>
      <c r="AC88" s="68" t="s">
        <v>264</v>
      </c>
      <c r="AD88" s="68" t="s">
        <v>264</v>
      </c>
      <c r="AE88" s="68" t="s">
        <v>264</v>
      </c>
      <c r="AF88" s="68" t="s">
        <v>264</v>
      </c>
      <c r="AG88" s="68" t="s">
        <v>273</v>
      </c>
      <c r="AH88" s="73" t="s">
        <v>22</v>
      </c>
      <c r="AI88" s="74" t="str">
        <f t="shared" si="19"/>
        <v>Moderado</v>
      </c>
      <c r="AJ88" s="75" t="s">
        <v>313</v>
      </c>
      <c r="AK88" s="99" t="s">
        <v>10</v>
      </c>
      <c r="AL88" s="99" t="s">
        <v>17</v>
      </c>
      <c r="AM88" s="98" t="str">
        <f t="shared" si="20"/>
        <v>A6FuerteDirectamente Indirectamente</v>
      </c>
      <c r="AN88" s="75" t="str">
        <f>VLOOKUP(AO88,Hoja3!$G$2:$H$648,2,0)</f>
        <v>A:Improbable / 5:Extremo</v>
      </c>
      <c r="AO88" s="69" t="str">
        <f>VLOOKUP(AM88,Hoja3!F:G,2,0)</f>
        <v>A5</v>
      </c>
      <c r="AP88" s="70" t="str">
        <f>VLOOKUP(AO88,'MATRIZ RAM VALORACIÓN'!$AD$10:$AE$45,2,0)</f>
        <v>Medio</v>
      </c>
      <c r="AQ88" s="189"/>
      <c r="AR88" s="189"/>
      <c r="AS88" s="110"/>
      <c r="AT88" s="88">
        <f t="shared" si="22"/>
        <v>5</v>
      </c>
      <c r="AU88" s="88">
        <f t="shared" si="23"/>
        <v>70</v>
      </c>
      <c r="AV88" s="89">
        <f t="shared" si="21"/>
        <v>75</v>
      </c>
    </row>
    <row r="89" spans="1:48" s="111" customFormat="1" ht="164.25" hidden="1" customHeight="1" x14ac:dyDescent="0.3">
      <c r="A89" s="98" t="s">
        <v>306</v>
      </c>
      <c r="B89" s="98" t="s">
        <v>308</v>
      </c>
      <c r="C89" s="101" t="s">
        <v>395</v>
      </c>
      <c r="D89" s="101" t="s">
        <v>1503</v>
      </c>
      <c r="E89" s="68" t="s">
        <v>264</v>
      </c>
      <c r="F89" s="68" t="s">
        <v>264</v>
      </c>
      <c r="G89" s="68" t="s">
        <v>264</v>
      </c>
      <c r="H89" s="68" t="s">
        <v>264</v>
      </c>
      <c r="I89" s="68" t="s">
        <v>264</v>
      </c>
      <c r="J89" s="68" t="s">
        <v>273</v>
      </c>
      <c r="K89" s="95" t="s">
        <v>35</v>
      </c>
      <c r="L89" s="95" t="s">
        <v>8</v>
      </c>
      <c r="M89" s="69" t="str">
        <f t="shared" si="16"/>
        <v>A - Improbable / 6 - Catastrófico</v>
      </c>
      <c r="N89" s="69" t="str">
        <f t="shared" si="17"/>
        <v>A6</v>
      </c>
      <c r="O89" s="70" t="str">
        <f>VLOOKUP(N89,'MATRIZ RAM VALORACIÓN'!$AD$10:$AE$45,2,0)</f>
        <v>Medio</v>
      </c>
      <c r="P89" s="71" t="str">
        <f t="shared" si="18"/>
        <v>Bajo</v>
      </c>
      <c r="Q89" s="145" t="s">
        <v>396</v>
      </c>
      <c r="R89" s="145" t="s">
        <v>2240</v>
      </c>
      <c r="S89" s="179" t="s">
        <v>359</v>
      </c>
      <c r="T89" s="160" t="s">
        <v>1715</v>
      </c>
      <c r="U89" s="84" t="s">
        <v>318</v>
      </c>
      <c r="V89" s="84" t="s">
        <v>265</v>
      </c>
      <c r="W89" s="68" t="s">
        <v>264</v>
      </c>
      <c r="X89" s="68" t="s">
        <v>264</v>
      </c>
      <c r="Y89" s="68" t="s">
        <v>264</v>
      </c>
      <c r="Z89" s="68" t="s">
        <v>264</v>
      </c>
      <c r="AA89" s="68" t="s">
        <v>264</v>
      </c>
      <c r="AB89" s="68" t="s">
        <v>264</v>
      </c>
      <c r="AC89" s="68" t="s">
        <v>264</v>
      </c>
      <c r="AD89" s="68" t="s">
        <v>264</v>
      </c>
      <c r="AE89" s="68" t="s">
        <v>264</v>
      </c>
      <c r="AF89" s="68" t="s">
        <v>264</v>
      </c>
      <c r="AG89" s="68" t="s">
        <v>273</v>
      </c>
      <c r="AH89" s="73" t="s">
        <v>22</v>
      </c>
      <c r="AI89" s="74" t="str">
        <f t="shared" si="19"/>
        <v>Moderado</v>
      </c>
      <c r="AJ89" s="75" t="s">
        <v>313</v>
      </c>
      <c r="AK89" s="99" t="s">
        <v>10</v>
      </c>
      <c r="AL89" s="99" t="s">
        <v>17</v>
      </c>
      <c r="AM89" s="98" t="str">
        <f t="shared" si="20"/>
        <v>A6FuerteDirectamente Indirectamente</v>
      </c>
      <c r="AN89" s="75" t="str">
        <f>VLOOKUP(AO89,Hoja3!$G$2:$H$648,2,0)</f>
        <v>A:Improbable / 5:Extremo</v>
      </c>
      <c r="AO89" s="69" t="str">
        <f>VLOOKUP(AM89,Hoja3!F:G,2,0)</f>
        <v>A5</v>
      </c>
      <c r="AP89" s="70" t="str">
        <f>VLOOKUP(AO89,'MATRIZ RAM VALORACIÓN'!$AD$10:$AE$45,2,0)</f>
        <v>Medio</v>
      </c>
      <c r="AQ89" s="189"/>
      <c r="AR89" s="189"/>
      <c r="AS89" s="110"/>
      <c r="AT89" s="88">
        <f t="shared" si="22"/>
        <v>5</v>
      </c>
      <c r="AU89" s="88">
        <f t="shared" si="23"/>
        <v>70</v>
      </c>
      <c r="AV89" s="89">
        <f t="shared" si="21"/>
        <v>75</v>
      </c>
    </row>
    <row r="90" spans="1:48" s="111" customFormat="1" ht="164.25" hidden="1" customHeight="1" x14ac:dyDescent="0.3">
      <c r="A90" s="98" t="s">
        <v>306</v>
      </c>
      <c r="B90" s="98" t="s">
        <v>308</v>
      </c>
      <c r="C90" s="101" t="s">
        <v>397</v>
      </c>
      <c r="D90" s="101" t="s">
        <v>2439</v>
      </c>
      <c r="E90" s="68" t="s">
        <v>264</v>
      </c>
      <c r="F90" s="68" t="s">
        <v>264</v>
      </c>
      <c r="G90" s="68" t="s">
        <v>264</v>
      </c>
      <c r="H90" s="68" t="s">
        <v>264</v>
      </c>
      <c r="I90" s="68" t="s">
        <v>264</v>
      </c>
      <c r="J90" s="68" t="s">
        <v>264</v>
      </c>
      <c r="K90" s="95" t="s">
        <v>7</v>
      </c>
      <c r="L90" s="95" t="s">
        <v>26</v>
      </c>
      <c r="M90" s="69" t="str">
        <f t="shared" si="16"/>
        <v xml:space="preserve">F - Con Certeza / 3 - Moderado </v>
      </c>
      <c r="N90" s="69" t="str">
        <f t="shared" si="17"/>
        <v>F3</v>
      </c>
      <c r="O90" s="70" t="str">
        <f>VLOOKUP(N90,'MATRIZ RAM VALORACIÓN'!$AD$10:$AE$45,2,0)</f>
        <v>Alto</v>
      </c>
      <c r="P90" s="71" t="str">
        <f t="shared" si="18"/>
        <v>Alto</v>
      </c>
      <c r="Q90" s="101" t="s">
        <v>398</v>
      </c>
      <c r="R90" s="101" t="s">
        <v>399</v>
      </c>
      <c r="S90" s="180" t="s">
        <v>359</v>
      </c>
      <c r="T90" s="170" t="s">
        <v>1530</v>
      </c>
      <c r="U90" s="73" t="s">
        <v>318</v>
      </c>
      <c r="V90" s="73" t="s">
        <v>267</v>
      </c>
      <c r="W90" s="68" t="s">
        <v>264</v>
      </c>
      <c r="X90" s="68" t="s">
        <v>264</v>
      </c>
      <c r="Y90" s="68" t="s">
        <v>264</v>
      </c>
      <c r="Z90" s="68" t="s">
        <v>264</v>
      </c>
      <c r="AA90" s="68" t="s">
        <v>264</v>
      </c>
      <c r="AB90" s="68" t="s">
        <v>264</v>
      </c>
      <c r="AC90" s="68" t="s">
        <v>264</v>
      </c>
      <c r="AD90" s="68" t="s">
        <v>264</v>
      </c>
      <c r="AE90" s="68" t="s">
        <v>264</v>
      </c>
      <c r="AF90" s="68" t="s">
        <v>264</v>
      </c>
      <c r="AG90" s="68" t="s">
        <v>273</v>
      </c>
      <c r="AH90" s="73" t="s">
        <v>22</v>
      </c>
      <c r="AI90" s="74" t="str">
        <f t="shared" si="19"/>
        <v>Moderado</v>
      </c>
      <c r="AJ90" s="75" t="s">
        <v>313</v>
      </c>
      <c r="AK90" s="99" t="s">
        <v>10</v>
      </c>
      <c r="AL90" s="99" t="s">
        <v>17</v>
      </c>
      <c r="AM90" s="98" t="str">
        <f t="shared" si="20"/>
        <v>F3FuerteDirectamente Indirectamente</v>
      </c>
      <c r="AN90" s="75" t="str">
        <f>VLOOKUP(AO90,Hoja3!$G$2:$H$648,2,0)</f>
        <v>D:Probable / 2:Menor</v>
      </c>
      <c r="AO90" s="69" t="str">
        <f>VLOOKUP(AM90,Hoja3!F:G,2,0)</f>
        <v>D2</v>
      </c>
      <c r="AP90" s="70" t="str">
        <f>VLOOKUP(AO90,'MATRIZ RAM VALORACIÓN'!$AD$10:$AE$45,2,0)</f>
        <v>Medio</v>
      </c>
      <c r="AQ90" s="189"/>
      <c r="AR90" s="189"/>
      <c r="AS90" s="110"/>
      <c r="AT90" s="88">
        <f t="shared" si="22"/>
        <v>5</v>
      </c>
      <c r="AU90" s="88">
        <f t="shared" si="23"/>
        <v>70</v>
      </c>
      <c r="AV90" s="89">
        <f t="shared" si="21"/>
        <v>75</v>
      </c>
    </row>
    <row r="91" spans="1:48" s="111" customFormat="1" ht="164.25" hidden="1" customHeight="1" x14ac:dyDescent="0.3">
      <c r="A91" s="98" t="s">
        <v>306</v>
      </c>
      <c r="B91" s="98" t="s">
        <v>308</v>
      </c>
      <c r="C91" s="101" t="s">
        <v>1501</v>
      </c>
      <c r="D91" s="101" t="s">
        <v>3403</v>
      </c>
      <c r="E91" s="68" t="s">
        <v>273</v>
      </c>
      <c r="F91" s="68" t="s">
        <v>264</v>
      </c>
      <c r="G91" s="68" t="s">
        <v>264</v>
      </c>
      <c r="H91" s="68" t="s">
        <v>264</v>
      </c>
      <c r="I91" s="68" t="s">
        <v>273</v>
      </c>
      <c r="J91" s="68" t="s">
        <v>264</v>
      </c>
      <c r="K91" s="95" t="s">
        <v>7</v>
      </c>
      <c r="L91" s="95" t="s">
        <v>36</v>
      </c>
      <c r="M91" s="69" t="str">
        <f t="shared" si="16"/>
        <v>F - Con Certeza / 1 - Leve</v>
      </c>
      <c r="N91" s="69" t="str">
        <f t="shared" si="17"/>
        <v>F1</v>
      </c>
      <c r="O91" s="70" t="str">
        <f>VLOOKUP(N91,'MATRIZ RAM VALORACIÓN'!$AD$10:$AE$45,2,0)</f>
        <v>Medio</v>
      </c>
      <c r="P91" s="71" t="str">
        <f t="shared" si="18"/>
        <v>Bajo</v>
      </c>
      <c r="Q91" s="101" t="s">
        <v>403</v>
      </c>
      <c r="R91" s="101" t="s">
        <v>404</v>
      </c>
      <c r="S91" s="180" t="s">
        <v>359</v>
      </c>
      <c r="T91" s="170" t="s">
        <v>402</v>
      </c>
      <c r="U91" s="73" t="s">
        <v>311</v>
      </c>
      <c r="V91" s="73" t="s">
        <v>267</v>
      </c>
      <c r="W91" s="68" t="s">
        <v>264</v>
      </c>
      <c r="X91" s="68" t="s">
        <v>264</v>
      </c>
      <c r="Y91" s="68" t="s">
        <v>264</v>
      </c>
      <c r="Z91" s="68" t="s">
        <v>264</v>
      </c>
      <c r="AA91" s="68" t="s">
        <v>264</v>
      </c>
      <c r="AB91" s="68" t="s">
        <v>264</v>
      </c>
      <c r="AC91" s="68" t="s">
        <v>264</v>
      </c>
      <c r="AD91" s="68" t="s">
        <v>264</v>
      </c>
      <c r="AE91" s="68" t="s">
        <v>264</v>
      </c>
      <c r="AF91" s="68" t="s">
        <v>273</v>
      </c>
      <c r="AG91" s="68" t="s">
        <v>273</v>
      </c>
      <c r="AH91" s="73" t="s">
        <v>22</v>
      </c>
      <c r="AI91" s="74" t="str">
        <f t="shared" si="19"/>
        <v>Moderado</v>
      </c>
      <c r="AJ91" s="75" t="s">
        <v>313</v>
      </c>
      <c r="AK91" s="99" t="s">
        <v>10</v>
      </c>
      <c r="AL91" s="99" t="s">
        <v>17</v>
      </c>
      <c r="AM91" s="98" t="str">
        <f t="shared" si="20"/>
        <v>F1FuerteDirectamente Indirectamente</v>
      </c>
      <c r="AN91" s="75" t="str">
        <f>VLOOKUP(AO91,Hoja3!$G$2:$H$648,2,0)</f>
        <v>D:Probable / 1:Leve</v>
      </c>
      <c r="AO91" s="69" t="str">
        <f>VLOOKUP(AM91,Hoja3!F:G,2,0)</f>
        <v>D1</v>
      </c>
      <c r="AP91" s="70" t="str">
        <f>VLOOKUP(AO91,'MATRIZ RAM VALORACIÓN'!$AD$10:$AE$45,2,0)</f>
        <v>Bajo</v>
      </c>
      <c r="AQ91" s="189"/>
      <c r="AR91" s="189"/>
      <c r="AS91" s="110"/>
      <c r="AT91" s="88">
        <f t="shared" si="22"/>
        <v>15</v>
      </c>
      <c r="AU91" s="88">
        <f t="shared" si="23"/>
        <v>70</v>
      </c>
      <c r="AV91" s="89">
        <f t="shared" si="21"/>
        <v>85</v>
      </c>
    </row>
    <row r="92" spans="1:48" s="111" customFormat="1" ht="164.25" hidden="1" customHeight="1" x14ac:dyDescent="0.3">
      <c r="A92" s="98" t="s">
        <v>306</v>
      </c>
      <c r="B92" s="98" t="s">
        <v>308</v>
      </c>
      <c r="C92" s="101" t="s">
        <v>472</v>
      </c>
      <c r="D92" s="101" t="s">
        <v>2462</v>
      </c>
      <c r="E92" s="68" t="s">
        <v>273</v>
      </c>
      <c r="F92" s="68" t="s">
        <v>264</v>
      </c>
      <c r="G92" s="68" t="s">
        <v>264</v>
      </c>
      <c r="H92" s="68" t="s">
        <v>264</v>
      </c>
      <c r="I92" s="68" t="s">
        <v>264</v>
      </c>
      <c r="J92" s="68" t="s">
        <v>273</v>
      </c>
      <c r="K92" s="95" t="s">
        <v>25</v>
      </c>
      <c r="L92" s="95" t="s">
        <v>36</v>
      </c>
      <c r="M92" s="69" t="str">
        <f t="shared" si="16"/>
        <v>C - Posible / 1 - Leve</v>
      </c>
      <c r="N92" s="69" t="str">
        <f t="shared" si="17"/>
        <v>C1</v>
      </c>
      <c r="O92" s="70" t="str">
        <f>VLOOKUP(N92,'MATRIZ RAM VALORACIÓN'!$AD$10:$AE$45,2,0)</f>
        <v>Bajo</v>
      </c>
      <c r="P92" s="71" t="str">
        <f t="shared" si="18"/>
        <v>Bajo</v>
      </c>
      <c r="Q92" s="145" t="s">
        <v>463</v>
      </c>
      <c r="R92" s="145" t="s">
        <v>1477</v>
      </c>
      <c r="S92" s="179" t="s">
        <v>359</v>
      </c>
      <c r="T92" s="169" t="s">
        <v>3342</v>
      </c>
      <c r="U92" s="84" t="s">
        <v>311</v>
      </c>
      <c r="V92" s="84" t="s">
        <v>267</v>
      </c>
      <c r="W92" s="68" t="s">
        <v>264</v>
      </c>
      <c r="X92" s="68" t="s">
        <v>264</v>
      </c>
      <c r="Y92" s="68" t="s">
        <v>264</v>
      </c>
      <c r="Z92" s="68" t="s">
        <v>264</v>
      </c>
      <c r="AA92" s="68" t="s">
        <v>264</v>
      </c>
      <c r="AB92" s="68" t="s">
        <v>264</v>
      </c>
      <c r="AC92" s="68" t="s">
        <v>264</v>
      </c>
      <c r="AD92" s="68" t="s">
        <v>264</v>
      </c>
      <c r="AE92" s="68" t="s">
        <v>264</v>
      </c>
      <c r="AF92" s="68" t="s">
        <v>273</v>
      </c>
      <c r="AG92" s="68" t="s">
        <v>273</v>
      </c>
      <c r="AH92" s="73" t="s">
        <v>22</v>
      </c>
      <c r="AI92" s="74" t="str">
        <f t="shared" si="19"/>
        <v>Moderado</v>
      </c>
      <c r="AJ92" s="75" t="s">
        <v>313</v>
      </c>
      <c r="AK92" s="99" t="s">
        <v>10</v>
      </c>
      <c r="AL92" s="99" t="s">
        <v>17</v>
      </c>
      <c r="AM92" s="98" t="str">
        <f t="shared" si="20"/>
        <v>C1FuerteDirectamente Indirectamente</v>
      </c>
      <c r="AN92" s="75" t="str">
        <f>VLOOKUP(AO92,Hoja3!$G$2:$H$648,2,0)</f>
        <v>A:Improbable / 1:Leve</v>
      </c>
      <c r="AO92" s="69" t="str">
        <f>VLOOKUP(AM92,Hoja3!F:G,2,0)</f>
        <v>A1</v>
      </c>
      <c r="AP92" s="70" t="str">
        <f>VLOOKUP(AO92,'MATRIZ RAM VALORACIÓN'!$AD$10:$AE$45,2,0)</f>
        <v>Bajo</v>
      </c>
      <c r="AQ92" s="189"/>
      <c r="AR92" s="189"/>
      <c r="AS92" s="110"/>
      <c r="AT92" s="88">
        <f t="shared" si="22"/>
        <v>15</v>
      </c>
      <c r="AU92" s="88">
        <f t="shared" si="23"/>
        <v>70</v>
      </c>
      <c r="AV92" s="89">
        <f t="shared" si="21"/>
        <v>85</v>
      </c>
    </row>
    <row r="93" spans="1:48" s="78" customFormat="1" ht="164.25" hidden="1" customHeight="1" x14ac:dyDescent="0.3">
      <c r="A93" s="98" t="s">
        <v>306</v>
      </c>
      <c r="B93" s="98" t="s">
        <v>308</v>
      </c>
      <c r="C93" s="101" t="s">
        <v>472</v>
      </c>
      <c r="D93" s="101" t="s">
        <v>2462</v>
      </c>
      <c r="E93" s="68" t="s">
        <v>273</v>
      </c>
      <c r="F93" s="68" t="s">
        <v>264</v>
      </c>
      <c r="G93" s="68" t="s">
        <v>264</v>
      </c>
      <c r="H93" s="68" t="s">
        <v>264</v>
      </c>
      <c r="I93" s="68" t="s">
        <v>264</v>
      </c>
      <c r="J93" s="68" t="s">
        <v>273</v>
      </c>
      <c r="K93" s="95" t="s">
        <v>25</v>
      </c>
      <c r="L93" s="95" t="s">
        <v>36</v>
      </c>
      <c r="M93" s="69" t="str">
        <f t="shared" si="16"/>
        <v>C - Posible / 1 - Leve</v>
      </c>
      <c r="N93" s="69" t="str">
        <f t="shared" si="17"/>
        <v>C1</v>
      </c>
      <c r="O93" s="70" t="str">
        <f>VLOOKUP(N93,'MATRIZ RAM VALORACIÓN'!$AD$10:$AE$45,2,0)</f>
        <v>Bajo</v>
      </c>
      <c r="P93" s="71" t="str">
        <f t="shared" si="18"/>
        <v>Bajo</v>
      </c>
      <c r="Q93" s="145" t="s">
        <v>2479</v>
      </c>
      <c r="R93" s="145" t="s">
        <v>2261</v>
      </c>
      <c r="S93" s="179" t="s">
        <v>45</v>
      </c>
      <c r="T93" s="160" t="s">
        <v>1536</v>
      </c>
      <c r="U93" s="84" t="s">
        <v>318</v>
      </c>
      <c r="V93" s="84" t="s">
        <v>267</v>
      </c>
      <c r="W93" s="68" t="s">
        <v>264</v>
      </c>
      <c r="X93" s="68" t="s">
        <v>264</v>
      </c>
      <c r="Y93" s="68" t="s">
        <v>264</v>
      </c>
      <c r="Z93" s="68" t="s">
        <v>264</v>
      </c>
      <c r="AA93" s="68" t="s">
        <v>264</v>
      </c>
      <c r="AB93" s="68" t="s">
        <v>264</v>
      </c>
      <c r="AC93" s="68" t="s">
        <v>264</v>
      </c>
      <c r="AD93" s="68" t="s">
        <v>264</v>
      </c>
      <c r="AE93" s="68" t="s">
        <v>264</v>
      </c>
      <c r="AF93" s="68" t="s">
        <v>273</v>
      </c>
      <c r="AG93" s="68" t="s">
        <v>273</v>
      </c>
      <c r="AH93" s="73" t="s">
        <v>22</v>
      </c>
      <c r="AI93" s="74" t="str">
        <f t="shared" si="19"/>
        <v>Moderado</v>
      </c>
      <c r="AJ93" s="75" t="s">
        <v>313</v>
      </c>
      <c r="AK93" s="99" t="s">
        <v>10</v>
      </c>
      <c r="AL93" s="99" t="s">
        <v>17</v>
      </c>
      <c r="AM93" s="98" t="str">
        <f t="shared" si="20"/>
        <v>C1FuerteDirectamente Indirectamente</v>
      </c>
      <c r="AN93" s="75" t="str">
        <f>VLOOKUP(AO93,Hoja3!$G$2:$H$648,2,0)</f>
        <v>A:Improbable / 1:Leve</v>
      </c>
      <c r="AO93" s="69" t="str">
        <f>VLOOKUP(AM93,Hoja3!F:G,2,0)</f>
        <v>A1</v>
      </c>
      <c r="AP93" s="70" t="str">
        <f>VLOOKUP(AO93,'MATRIZ RAM VALORACIÓN'!$AD$10:$AE$45,2,0)</f>
        <v>Bajo</v>
      </c>
      <c r="AQ93" s="189"/>
      <c r="AR93" s="189"/>
      <c r="AS93" s="110"/>
      <c r="AT93" s="88">
        <f t="shared" si="22"/>
        <v>5</v>
      </c>
      <c r="AU93" s="88">
        <f t="shared" si="23"/>
        <v>70</v>
      </c>
      <c r="AV93" s="89">
        <f t="shared" si="21"/>
        <v>75</v>
      </c>
    </row>
    <row r="94" spans="1:48" s="78" customFormat="1" ht="164.25" hidden="1" customHeight="1" x14ac:dyDescent="0.3">
      <c r="A94" s="98" t="s">
        <v>306</v>
      </c>
      <c r="B94" s="98" t="s">
        <v>308</v>
      </c>
      <c r="C94" s="101" t="s">
        <v>472</v>
      </c>
      <c r="D94" s="101" t="s">
        <v>2462</v>
      </c>
      <c r="E94" s="68" t="s">
        <v>273</v>
      </c>
      <c r="F94" s="68" t="s">
        <v>264</v>
      </c>
      <c r="G94" s="68" t="s">
        <v>264</v>
      </c>
      <c r="H94" s="68" t="s">
        <v>264</v>
      </c>
      <c r="I94" s="68" t="s">
        <v>264</v>
      </c>
      <c r="J94" s="68" t="s">
        <v>273</v>
      </c>
      <c r="K94" s="95" t="s">
        <v>25</v>
      </c>
      <c r="L94" s="95" t="s">
        <v>36</v>
      </c>
      <c r="M94" s="69" t="str">
        <f t="shared" si="16"/>
        <v>C - Posible / 1 - Leve</v>
      </c>
      <c r="N94" s="69" t="str">
        <f t="shared" si="17"/>
        <v>C1</v>
      </c>
      <c r="O94" s="70" t="str">
        <f>VLOOKUP(N94,'MATRIZ RAM VALORACIÓN'!$AD$10:$AE$45,2,0)</f>
        <v>Bajo</v>
      </c>
      <c r="P94" s="71" t="str">
        <f t="shared" si="18"/>
        <v>Bajo</v>
      </c>
      <c r="Q94" s="145" t="s">
        <v>2481</v>
      </c>
      <c r="R94" s="145" t="s">
        <v>2624</v>
      </c>
      <c r="S94" s="179" t="s">
        <v>45</v>
      </c>
      <c r="T94" s="160" t="s">
        <v>1537</v>
      </c>
      <c r="U94" s="84" t="s">
        <v>318</v>
      </c>
      <c r="V94" s="84" t="s">
        <v>267</v>
      </c>
      <c r="W94" s="68" t="s">
        <v>264</v>
      </c>
      <c r="X94" s="68" t="s">
        <v>264</v>
      </c>
      <c r="Y94" s="68" t="s">
        <v>264</v>
      </c>
      <c r="Z94" s="68" t="s">
        <v>264</v>
      </c>
      <c r="AA94" s="68" t="s">
        <v>264</v>
      </c>
      <c r="AB94" s="68" t="s">
        <v>264</v>
      </c>
      <c r="AC94" s="68" t="s">
        <v>264</v>
      </c>
      <c r="AD94" s="68" t="s">
        <v>264</v>
      </c>
      <c r="AE94" s="68" t="s">
        <v>264</v>
      </c>
      <c r="AF94" s="68" t="s">
        <v>273</v>
      </c>
      <c r="AG94" s="68" t="s">
        <v>273</v>
      </c>
      <c r="AH94" s="73" t="s">
        <v>22</v>
      </c>
      <c r="AI94" s="74" t="str">
        <f t="shared" si="19"/>
        <v>Moderado</v>
      </c>
      <c r="AJ94" s="75" t="s">
        <v>313</v>
      </c>
      <c r="AK94" s="99" t="s">
        <v>10</v>
      </c>
      <c r="AL94" s="99" t="s">
        <v>17</v>
      </c>
      <c r="AM94" s="98" t="str">
        <f t="shared" si="20"/>
        <v>C1FuerteDirectamente Indirectamente</v>
      </c>
      <c r="AN94" s="75" t="str">
        <f>VLOOKUP(AO94,Hoja3!$G$2:$H$648,2,0)</f>
        <v>A:Improbable / 1:Leve</v>
      </c>
      <c r="AO94" s="69" t="str">
        <f>VLOOKUP(AM94,Hoja3!F:G,2,0)</f>
        <v>A1</v>
      </c>
      <c r="AP94" s="70" t="str">
        <f>VLOOKUP(AO94,'MATRIZ RAM VALORACIÓN'!$AD$10:$AE$45,2,0)</f>
        <v>Bajo</v>
      </c>
      <c r="AQ94" s="189"/>
      <c r="AR94" s="189"/>
      <c r="AS94" s="110"/>
      <c r="AT94" s="88">
        <f t="shared" si="22"/>
        <v>5</v>
      </c>
      <c r="AU94" s="88">
        <f t="shared" si="23"/>
        <v>70</v>
      </c>
      <c r="AV94" s="89">
        <f t="shared" si="21"/>
        <v>75</v>
      </c>
    </row>
    <row r="95" spans="1:48" s="78" customFormat="1" ht="164.25" customHeight="1" x14ac:dyDescent="0.3">
      <c r="A95" s="98" t="s">
        <v>306</v>
      </c>
      <c r="B95" s="98" t="s">
        <v>308</v>
      </c>
      <c r="C95" s="101" t="s">
        <v>1502</v>
      </c>
      <c r="D95" s="101" t="s">
        <v>2468</v>
      </c>
      <c r="E95" s="68" t="s">
        <v>273</v>
      </c>
      <c r="F95" s="68" t="s">
        <v>273</v>
      </c>
      <c r="G95" s="68" t="s">
        <v>273</v>
      </c>
      <c r="H95" s="68" t="s">
        <v>273</v>
      </c>
      <c r="I95" s="68" t="s">
        <v>273</v>
      </c>
      <c r="J95" s="68" t="s">
        <v>273</v>
      </c>
      <c r="K95" s="95" t="s">
        <v>29</v>
      </c>
      <c r="L95" s="95" t="s">
        <v>14</v>
      </c>
      <c r="M95" s="69" t="str">
        <f t="shared" si="16"/>
        <v>B - Raro / 5 - Extremo</v>
      </c>
      <c r="N95" s="69" t="str">
        <f t="shared" si="17"/>
        <v>B5</v>
      </c>
      <c r="O95" s="70" t="str">
        <f>VLOOKUP(N95,'MATRIZ RAM VALORACIÓN'!$AD$10:$AE$45,2,0)</f>
        <v>Intermedio</v>
      </c>
      <c r="P95" s="71" t="str">
        <f t="shared" si="18"/>
        <v>Medio</v>
      </c>
      <c r="Q95" s="148" t="s">
        <v>2231</v>
      </c>
      <c r="R95" s="137" t="s">
        <v>3240</v>
      </c>
      <c r="S95" s="179" t="s">
        <v>43</v>
      </c>
      <c r="T95" s="160" t="s">
        <v>3241</v>
      </c>
      <c r="U95" s="93" t="s">
        <v>311</v>
      </c>
      <c r="V95" s="84" t="s">
        <v>265</v>
      </c>
      <c r="W95" s="68" t="s">
        <v>273</v>
      </c>
      <c r="X95" s="68" t="s">
        <v>273</v>
      </c>
      <c r="Y95" s="68" t="s">
        <v>264</v>
      </c>
      <c r="Z95" s="68" t="s">
        <v>273</v>
      </c>
      <c r="AA95" s="68" t="s">
        <v>264</v>
      </c>
      <c r="AB95" s="68" t="s">
        <v>264</v>
      </c>
      <c r="AC95" s="68" t="s">
        <v>264</v>
      </c>
      <c r="AD95" s="68" t="s">
        <v>264</v>
      </c>
      <c r="AE95" s="68" t="s">
        <v>264</v>
      </c>
      <c r="AF95" s="68" t="s">
        <v>273</v>
      </c>
      <c r="AG95" s="68" t="s">
        <v>273</v>
      </c>
      <c r="AH95" s="73" t="s">
        <v>22</v>
      </c>
      <c r="AI95" s="74" t="str">
        <f t="shared" si="19"/>
        <v>Moderado</v>
      </c>
      <c r="AJ95" s="75" t="s">
        <v>313</v>
      </c>
      <c r="AK95" s="99" t="s">
        <v>10</v>
      </c>
      <c r="AL95" s="99" t="s">
        <v>17</v>
      </c>
      <c r="AM95" s="98" t="str">
        <f t="shared" si="20"/>
        <v>B5FuerteDirectamente Indirectamente</v>
      </c>
      <c r="AN95" s="75" t="str">
        <f>VLOOKUP(AO95,Hoja3!$G$2:$H$648,2,0)</f>
        <v>A:Improbable / 4:Mayor</v>
      </c>
      <c r="AO95" s="69" t="str">
        <f>VLOOKUP(AM95,Hoja3!F:G,2,0)</f>
        <v>A4</v>
      </c>
      <c r="AP95" s="70" t="str">
        <f>VLOOKUP(AO95,'MATRIZ RAM VALORACIÓN'!$AD$10:$AE$45,2,0)</f>
        <v>Bajo</v>
      </c>
      <c r="AQ95" s="189"/>
      <c r="AR95" s="189"/>
      <c r="AS95" s="110"/>
      <c r="AT95" s="88">
        <f t="shared" si="22"/>
        <v>15</v>
      </c>
      <c r="AU95" s="88">
        <f t="shared" si="23"/>
        <v>70</v>
      </c>
      <c r="AV95" s="89">
        <f t="shared" si="21"/>
        <v>85</v>
      </c>
    </row>
    <row r="96" spans="1:48" s="78" customFormat="1" ht="164.25" customHeight="1" x14ac:dyDescent="0.3">
      <c r="A96" s="98" t="s">
        <v>306</v>
      </c>
      <c r="B96" s="98" t="s">
        <v>308</v>
      </c>
      <c r="C96" s="101" t="s">
        <v>1502</v>
      </c>
      <c r="D96" s="101" t="s">
        <v>2468</v>
      </c>
      <c r="E96" s="68" t="s">
        <v>273</v>
      </c>
      <c r="F96" s="68" t="s">
        <v>273</v>
      </c>
      <c r="G96" s="68" t="s">
        <v>273</v>
      </c>
      <c r="H96" s="68" t="s">
        <v>273</v>
      </c>
      <c r="I96" s="68" t="s">
        <v>273</v>
      </c>
      <c r="J96" s="68" t="s">
        <v>273</v>
      </c>
      <c r="K96" s="95" t="s">
        <v>29</v>
      </c>
      <c r="L96" s="95" t="s">
        <v>14</v>
      </c>
      <c r="M96" s="69" t="str">
        <f t="shared" si="16"/>
        <v>B - Raro / 5 - Extremo</v>
      </c>
      <c r="N96" s="69" t="str">
        <f t="shared" si="17"/>
        <v>B5</v>
      </c>
      <c r="O96" s="70" t="str">
        <f>VLOOKUP(N96,'MATRIZ RAM VALORACIÓN'!$AD$10:$AE$45,2,0)</f>
        <v>Intermedio</v>
      </c>
      <c r="P96" s="71" t="str">
        <f t="shared" si="18"/>
        <v>Medio</v>
      </c>
      <c r="Q96" s="148" t="s">
        <v>1875</v>
      </c>
      <c r="R96" s="145" t="s">
        <v>2224</v>
      </c>
      <c r="S96" s="168" t="s">
        <v>1641</v>
      </c>
      <c r="T96" s="146" t="s">
        <v>322</v>
      </c>
      <c r="U96" s="84" t="s">
        <v>323</v>
      </c>
      <c r="V96" s="84" t="s">
        <v>267</v>
      </c>
      <c r="W96" s="79" t="s">
        <v>273</v>
      </c>
      <c r="X96" s="79" t="s">
        <v>273</v>
      </c>
      <c r="Y96" s="79" t="s">
        <v>264</v>
      </c>
      <c r="Z96" s="79" t="s">
        <v>273</v>
      </c>
      <c r="AA96" s="79" t="s">
        <v>264</v>
      </c>
      <c r="AB96" s="79" t="s">
        <v>273</v>
      </c>
      <c r="AC96" s="79" t="s">
        <v>264</v>
      </c>
      <c r="AD96" s="79" t="s">
        <v>264</v>
      </c>
      <c r="AE96" s="79" t="s">
        <v>264</v>
      </c>
      <c r="AF96" s="79" t="s">
        <v>273</v>
      </c>
      <c r="AG96" s="68" t="s">
        <v>273</v>
      </c>
      <c r="AH96" s="73" t="s">
        <v>22</v>
      </c>
      <c r="AI96" s="74" t="str">
        <f t="shared" si="19"/>
        <v>Fuerte</v>
      </c>
      <c r="AJ96" s="75" t="s">
        <v>313</v>
      </c>
      <c r="AK96" s="99" t="s">
        <v>10</v>
      </c>
      <c r="AL96" s="99" t="s">
        <v>17</v>
      </c>
      <c r="AM96" s="98" t="str">
        <f t="shared" si="20"/>
        <v>B5FuerteDirectamente Indirectamente</v>
      </c>
      <c r="AN96" s="75" t="str">
        <f>VLOOKUP(AO96,Hoja3!$G$2:$H$648,2,0)</f>
        <v>A:Improbable / 4:Mayor</v>
      </c>
      <c r="AO96" s="69" t="str">
        <f>VLOOKUP(AM96,Hoja3!F:G,2,0)</f>
        <v>A4</v>
      </c>
      <c r="AP96" s="70" t="str">
        <f>VLOOKUP(AO96,'MATRIZ RAM VALORACIÓN'!$AD$10:$AE$45,2,0)</f>
        <v>Bajo</v>
      </c>
      <c r="AQ96" s="189"/>
      <c r="AR96" s="189"/>
      <c r="AS96" s="110"/>
      <c r="AT96" s="88">
        <f t="shared" si="22"/>
        <v>30</v>
      </c>
      <c r="AU96" s="88">
        <f t="shared" si="23"/>
        <v>70</v>
      </c>
      <c r="AV96" s="89">
        <f t="shared" si="21"/>
        <v>100</v>
      </c>
    </row>
    <row r="97" spans="1:48" s="78" customFormat="1" ht="164.25" customHeight="1" x14ac:dyDescent="0.3">
      <c r="A97" s="98" t="s">
        <v>306</v>
      </c>
      <c r="B97" s="98" t="s">
        <v>308</v>
      </c>
      <c r="C97" s="101" t="s">
        <v>1502</v>
      </c>
      <c r="D97" s="101" t="s">
        <v>2468</v>
      </c>
      <c r="E97" s="68" t="s">
        <v>273</v>
      </c>
      <c r="F97" s="68" t="s">
        <v>273</v>
      </c>
      <c r="G97" s="68" t="s">
        <v>273</v>
      </c>
      <c r="H97" s="68" t="s">
        <v>273</v>
      </c>
      <c r="I97" s="68" t="s">
        <v>273</v>
      </c>
      <c r="J97" s="68" t="s">
        <v>273</v>
      </c>
      <c r="K97" s="95" t="s">
        <v>29</v>
      </c>
      <c r="L97" s="95" t="s">
        <v>14</v>
      </c>
      <c r="M97" s="69" t="str">
        <f t="shared" si="16"/>
        <v>B - Raro / 5 - Extremo</v>
      </c>
      <c r="N97" s="69" t="str">
        <f t="shared" si="17"/>
        <v>B5</v>
      </c>
      <c r="O97" s="70" t="str">
        <f>VLOOKUP(N97,'MATRIZ RAM VALORACIÓN'!$AD$10:$AE$45,2,0)</f>
        <v>Intermedio</v>
      </c>
      <c r="P97" s="71" t="str">
        <f t="shared" si="18"/>
        <v>Medio</v>
      </c>
      <c r="Q97" s="145" t="s">
        <v>358</v>
      </c>
      <c r="R97" s="137" t="s">
        <v>2482</v>
      </c>
      <c r="S97" s="179" t="s">
        <v>359</v>
      </c>
      <c r="T97" s="160" t="s">
        <v>2464</v>
      </c>
      <c r="U97" s="84" t="s">
        <v>318</v>
      </c>
      <c r="V97" s="84" t="s">
        <v>267</v>
      </c>
      <c r="W97" s="68" t="s">
        <v>264</v>
      </c>
      <c r="X97" s="68" t="s">
        <v>264</v>
      </c>
      <c r="Y97" s="68" t="s">
        <v>273</v>
      </c>
      <c r="Z97" s="68" t="s">
        <v>273</v>
      </c>
      <c r="AA97" s="68" t="s">
        <v>264</v>
      </c>
      <c r="AB97" s="68" t="s">
        <v>264</v>
      </c>
      <c r="AC97" s="68" t="s">
        <v>264</v>
      </c>
      <c r="AD97" s="68" t="s">
        <v>264</v>
      </c>
      <c r="AE97" s="68" t="s">
        <v>264</v>
      </c>
      <c r="AF97" s="68" t="s">
        <v>264</v>
      </c>
      <c r="AG97" s="68" t="s">
        <v>273</v>
      </c>
      <c r="AH97" s="73" t="s">
        <v>22</v>
      </c>
      <c r="AI97" s="74" t="str">
        <f t="shared" si="19"/>
        <v>Moderado</v>
      </c>
      <c r="AJ97" s="75" t="s">
        <v>313</v>
      </c>
      <c r="AK97" s="99" t="s">
        <v>10</v>
      </c>
      <c r="AL97" s="99" t="s">
        <v>17</v>
      </c>
      <c r="AM97" s="98" t="str">
        <f t="shared" si="20"/>
        <v>B5FuerteDirectamente Indirectamente</v>
      </c>
      <c r="AN97" s="75" t="str">
        <f>VLOOKUP(AO97,Hoja3!$G$2:$H$648,2,0)</f>
        <v>A:Improbable / 4:Mayor</v>
      </c>
      <c r="AO97" s="69" t="str">
        <f>VLOOKUP(AM97,Hoja3!F:G,2,0)</f>
        <v>A4</v>
      </c>
      <c r="AP97" s="70" t="str">
        <f>VLOOKUP(AO97,'MATRIZ RAM VALORACIÓN'!$AD$10:$AE$45,2,0)</f>
        <v>Bajo</v>
      </c>
      <c r="AQ97" s="189"/>
      <c r="AR97" s="189"/>
      <c r="AS97" s="110"/>
      <c r="AT97" s="88">
        <f t="shared" si="22"/>
        <v>5</v>
      </c>
      <c r="AU97" s="88">
        <f t="shared" si="23"/>
        <v>70</v>
      </c>
      <c r="AV97" s="89">
        <f t="shared" si="21"/>
        <v>75</v>
      </c>
    </row>
    <row r="98" spans="1:48" s="78" customFormat="1" ht="164.25" customHeight="1" x14ac:dyDescent="0.3">
      <c r="A98" s="98" t="s">
        <v>306</v>
      </c>
      <c r="B98" s="98" t="s">
        <v>308</v>
      </c>
      <c r="C98" s="101" t="s">
        <v>1502</v>
      </c>
      <c r="D98" s="101" t="s">
        <v>2468</v>
      </c>
      <c r="E98" s="68" t="s">
        <v>273</v>
      </c>
      <c r="F98" s="68" t="s">
        <v>273</v>
      </c>
      <c r="G98" s="68" t="s">
        <v>273</v>
      </c>
      <c r="H98" s="68" t="s">
        <v>273</v>
      </c>
      <c r="I98" s="68" t="s">
        <v>273</v>
      </c>
      <c r="J98" s="68" t="s">
        <v>273</v>
      </c>
      <c r="K98" s="95" t="s">
        <v>29</v>
      </c>
      <c r="L98" s="95" t="s">
        <v>14</v>
      </c>
      <c r="M98" s="69" t="str">
        <f t="shared" si="16"/>
        <v>B - Raro / 5 - Extremo</v>
      </c>
      <c r="N98" s="69" t="str">
        <f t="shared" si="17"/>
        <v>B5</v>
      </c>
      <c r="O98" s="70" t="str">
        <f>VLOOKUP(N98,'MATRIZ RAM VALORACIÓN'!$AD$10:$AE$45,2,0)</f>
        <v>Intermedio</v>
      </c>
      <c r="P98" s="71" t="str">
        <f t="shared" si="18"/>
        <v>Medio</v>
      </c>
      <c r="Q98" s="145" t="s">
        <v>361</v>
      </c>
      <c r="R98" s="145" t="s">
        <v>2465</v>
      </c>
      <c r="S98" s="179" t="s">
        <v>359</v>
      </c>
      <c r="T98" s="160" t="s">
        <v>2467</v>
      </c>
      <c r="U98" s="84" t="s">
        <v>318</v>
      </c>
      <c r="V98" s="84" t="s">
        <v>267</v>
      </c>
      <c r="W98" s="68" t="s">
        <v>264</v>
      </c>
      <c r="X98" s="68" t="s">
        <v>264</v>
      </c>
      <c r="Y98" s="68" t="s">
        <v>264</v>
      </c>
      <c r="Z98" s="68" t="s">
        <v>273</v>
      </c>
      <c r="AA98" s="68" t="s">
        <v>264</v>
      </c>
      <c r="AB98" s="68" t="s">
        <v>264</v>
      </c>
      <c r="AC98" s="68" t="s">
        <v>264</v>
      </c>
      <c r="AD98" s="68" t="s">
        <v>264</v>
      </c>
      <c r="AE98" s="68" t="s">
        <v>264</v>
      </c>
      <c r="AF98" s="68" t="s">
        <v>264</v>
      </c>
      <c r="AG98" s="68" t="s">
        <v>273</v>
      </c>
      <c r="AH98" s="73" t="s">
        <v>22</v>
      </c>
      <c r="AI98" s="74" t="str">
        <f t="shared" si="19"/>
        <v>Moderado</v>
      </c>
      <c r="AJ98" s="75" t="s">
        <v>313</v>
      </c>
      <c r="AK98" s="99" t="s">
        <v>10</v>
      </c>
      <c r="AL98" s="99" t="s">
        <v>17</v>
      </c>
      <c r="AM98" s="98" t="str">
        <f t="shared" ref="AM98:AM129" si="24">CONCATENATE(N98,AJ98,AK98,AL98)</f>
        <v>B5FuerteDirectamente Indirectamente</v>
      </c>
      <c r="AN98" s="75" t="str">
        <f>VLOOKUP(AO98,Hoja3!$G$2:$H$648,2,0)</f>
        <v>A:Improbable / 4:Mayor</v>
      </c>
      <c r="AO98" s="69" t="str">
        <f>VLOOKUP(AM98,Hoja3!F:G,2,0)</f>
        <v>A4</v>
      </c>
      <c r="AP98" s="70" t="str">
        <f>VLOOKUP(AO98,'MATRIZ RAM VALORACIÓN'!$AD$10:$AE$45,2,0)</f>
        <v>Bajo</v>
      </c>
      <c r="AQ98" s="189"/>
      <c r="AR98" s="189"/>
      <c r="AS98" s="110"/>
      <c r="AT98" s="88">
        <f t="shared" si="22"/>
        <v>5</v>
      </c>
      <c r="AU98" s="88">
        <f t="shared" si="23"/>
        <v>70</v>
      </c>
      <c r="AV98" s="89">
        <f t="shared" si="21"/>
        <v>75</v>
      </c>
    </row>
    <row r="99" spans="1:48" s="78" customFormat="1" ht="164.25" customHeight="1" x14ac:dyDescent="0.3">
      <c r="A99" s="98" t="s">
        <v>306</v>
      </c>
      <c r="B99" s="98" t="s">
        <v>308</v>
      </c>
      <c r="C99" s="101" t="s">
        <v>1502</v>
      </c>
      <c r="D99" s="101" t="s">
        <v>2468</v>
      </c>
      <c r="E99" s="68" t="s">
        <v>273</v>
      </c>
      <c r="F99" s="68" t="s">
        <v>273</v>
      </c>
      <c r="G99" s="68" t="s">
        <v>273</v>
      </c>
      <c r="H99" s="68" t="s">
        <v>273</v>
      </c>
      <c r="I99" s="68" t="s">
        <v>273</v>
      </c>
      <c r="J99" s="68" t="s">
        <v>273</v>
      </c>
      <c r="K99" s="95" t="s">
        <v>29</v>
      </c>
      <c r="L99" s="95" t="s">
        <v>14</v>
      </c>
      <c r="M99" s="69" t="str">
        <f t="shared" si="16"/>
        <v>B - Raro / 5 - Extremo</v>
      </c>
      <c r="N99" s="69" t="str">
        <f t="shared" si="17"/>
        <v>B5</v>
      </c>
      <c r="O99" s="70" t="str">
        <f>VLOOKUP(N99,'MATRIZ RAM VALORACIÓN'!$AD$10:$AE$45,2,0)</f>
        <v>Intermedio</v>
      </c>
      <c r="P99" s="71" t="str">
        <f t="shared" si="18"/>
        <v>Medio</v>
      </c>
      <c r="Q99" s="145" t="s">
        <v>1700</v>
      </c>
      <c r="R99" s="145" t="s">
        <v>2623</v>
      </c>
      <c r="S99" s="179" t="s">
        <v>359</v>
      </c>
      <c r="T99" s="146" t="s">
        <v>1527</v>
      </c>
      <c r="U99" s="84" t="s">
        <v>311</v>
      </c>
      <c r="V99" s="84" t="s">
        <v>267</v>
      </c>
      <c r="W99" s="68" t="s">
        <v>264</v>
      </c>
      <c r="X99" s="68" t="s">
        <v>264</v>
      </c>
      <c r="Y99" s="68" t="s">
        <v>264</v>
      </c>
      <c r="Z99" s="68" t="s">
        <v>273</v>
      </c>
      <c r="AA99" s="68" t="s">
        <v>264</v>
      </c>
      <c r="AB99" s="68" t="s">
        <v>264</v>
      </c>
      <c r="AC99" s="68" t="s">
        <v>264</v>
      </c>
      <c r="AD99" s="68" t="s">
        <v>264</v>
      </c>
      <c r="AE99" s="68" t="s">
        <v>264</v>
      </c>
      <c r="AF99" s="68" t="s">
        <v>273</v>
      </c>
      <c r="AG99" s="68" t="s">
        <v>273</v>
      </c>
      <c r="AH99" s="73" t="s">
        <v>22</v>
      </c>
      <c r="AI99" s="74" t="str">
        <f t="shared" si="19"/>
        <v>Moderado</v>
      </c>
      <c r="AJ99" s="75" t="s">
        <v>313</v>
      </c>
      <c r="AK99" s="99" t="s">
        <v>10</v>
      </c>
      <c r="AL99" s="99" t="s">
        <v>17</v>
      </c>
      <c r="AM99" s="98" t="str">
        <f t="shared" si="24"/>
        <v>B5FuerteDirectamente Indirectamente</v>
      </c>
      <c r="AN99" s="75" t="str">
        <f>VLOOKUP(AO99,Hoja3!$G$2:$H$648,2,0)</f>
        <v>A:Improbable / 4:Mayor</v>
      </c>
      <c r="AO99" s="69" t="str">
        <f>VLOOKUP(AM99,Hoja3!F:G,2,0)</f>
        <v>A4</v>
      </c>
      <c r="AP99" s="70" t="str">
        <f>VLOOKUP(AO99,'MATRIZ RAM VALORACIÓN'!$AD$10:$AE$45,2,0)</f>
        <v>Bajo</v>
      </c>
      <c r="AQ99" s="189"/>
      <c r="AR99" s="189"/>
      <c r="AS99" s="110"/>
      <c r="AT99" s="88">
        <f t="shared" si="22"/>
        <v>15</v>
      </c>
      <c r="AU99" s="88">
        <f t="shared" si="23"/>
        <v>70</v>
      </c>
      <c r="AV99" s="89">
        <f t="shared" si="21"/>
        <v>85</v>
      </c>
    </row>
    <row r="100" spans="1:48" s="78" customFormat="1" ht="164.25" customHeight="1" x14ac:dyDescent="0.3">
      <c r="A100" s="98" t="s">
        <v>306</v>
      </c>
      <c r="B100" s="98" t="s">
        <v>308</v>
      </c>
      <c r="C100" s="101" t="s">
        <v>365</v>
      </c>
      <c r="D100" s="101" t="s">
        <v>2469</v>
      </c>
      <c r="E100" s="68" t="s">
        <v>273</v>
      </c>
      <c r="F100" s="68" t="s">
        <v>273</v>
      </c>
      <c r="G100" s="68" t="s">
        <v>264</v>
      </c>
      <c r="H100" s="68" t="s">
        <v>273</v>
      </c>
      <c r="I100" s="68" t="s">
        <v>273</v>
      </c>
      <c r="J100" s="68" t="s">
        <v>273</v>
      </c>
      <c r="K100" s="95" t="s">
        <v>29</v>
      </c>
      <c r="L100" s="95" t="s">
        <v>26</v>
      </c>
      <c r="M100" s="69" t="str">
        <f t="shared" si="16"/>
        <v xml:space="preserve">B - Raro / 3 - Moderado </v>
      </c>
      <c r="N100" s="69" t="str">
        <f t="shared" si="17"/>
        <v>B3</v>
      </c>
      <c r="O100" s="70" t="str">
        <f>VLOOKUP(N100,'MATRIZ RAM VALORACIÓN'!$AD$10:$AE$45,2,0)</f>
        <v>Medio</v>
      </c>
      <c r="P100" s="71" t="str">
        <f t="shared" si="18"/>
        <v>Bajo</v>
      </c>
      <c r="Q100" s="145" t="s">
        <v>361</v>
      </c>
      <c r="R100" s="145" t="s">
        <v>2465</v>
      </c>
      <c r="S100" s="179" t="s">
        <v>359</v>
      </c>
      <c r="T100" s="160" t="s">
        <v>2467</v>
      </c>
      <c r="U100" s="84" t="s">
        <v>318</v>
      </c>
      <c r="V100" s="84" t="s">
        <v>267</v>
      </c>
      <c r="W100" s="68" t="s">
        <v>264</v>
      </c>
      <c r="X100" s="68" t="s">
        <v>264</v>
      </c>
      <c r="Y100" s="68" t="s">
        <v>264</v>
      </c>
      <c r="Z100" s="68" t="s">
        <v>273</v>
      </c>
      <c r="AA100" s="68" t="s">
        <v>264</v>
      </c>
      <c r="AB100" s="68" t="s">
        <v>264</v>
      </c>
      <c r="AC100" s="68" t="s">
        <v>264</v>
      </c>
      <c r="AD100" s="68" t="s">
        <v>264</v>
      </c>
      <c r="AE100" s="68" t="s">
        <v>264</v>
      </c>
      <c r="AF100" s="68" t="s">
        <v>264</v>
      </c>
      <c r="AG100" s="68" t="s">
        <v>273</v>
      </c>
      <c r="AH100" s="73" t="s">
        <v>22</v>
      </c>
      <c r="AI100" s="74" t="str">
        <f t="shared" si="19"/>
        <v>Moderado</v>
      </c>
      <c r="AJ100" s="75" t="s">
        <v>313</v>
      </c>
      <c r="AK100" s="99" t="s">
        <v>10</v>
      </c>
      <c r="AL100" s="99" t="s">
        <v>17</v>
      </c>
      <c r="AM100" s="98" t="str">
        <f t="shared" si="24"/>
        <v>B3FuerteDirectamente Indirectamente</v>
      </c>
      <c r="AN100" s="75" t="str">
        <f>VLOOKUP(AO100,Hoja3!$G$2:$H$648,2,0)</f>
        <v>A:Improbable / 2:Menor</v>
      </c>
      <c r="AO100" s="69" t="str">
        <f>VLOOKUP(AM100,Hoja3!F:G,2,0)</f>
        <v>A2</v>
      </c>
      <c r="AP100" s="70" t="str">
        <f>VLOOKUP(AO100,'MATRIZ RAM VALORACIÓN'!$AD$10:$AE$45,2,0)</f>
        <v>Bajo</v>
      </c>
      <c r="AQ100" s="189"/>
      <c r="AR100" s="189"/>
      <c r="AS100" s="110"/>
      <c r="AT100" s="88">
        <f t="shared" si="22"/>
        <v>5</v>
      </c>
      <c r="AU100" s="88">
        <f t="shared" si="23"/>
        <v>70</v>
      </c>
      <c r="AV100" s="89">
        <f t="shared" si="21"/>
        <v>75</v>
      </c>
    </row>
    <row r="101" spans="1:48" s="78" customFormat="1" ht="164.25" customHeight="1" x14ac:dyDescent="0.3">
      <c r="A101" s="98" t="s">
        <v>306</v>
      </c>
      <c r="B101" s="98" t="s">
        <v>308</v>
      </c>
      <c r="C101" s="101" t="s">
        <v>1575</v>
      </c>
      <c r="D101" s="101" t="s">
        <v>2471</v>
      </c>
      <c r="E101" s="68" t="s">
        <v>273</v>
      </c>
      <c r="F101" s="68" t="s">
        <v>273</v>
      </c>
      <c r="G101" s="68" t="s">
        <v>264</v>
      </c>
      <c r="H101" s="68" t="s">
        <v>264</v>
      </c>
      <c r="I101" s="68" t="s">
        <v>264</v>
      </c>
      <c r="J101" s="68" t="s">
        <v>273</v>
      </c>
      <c r="K101" s="95" t="s">
        <v>25</v>
      </c>
      <c r="L101" s="95" t="s">
        <v>26</v>
      </c>
      <c r="M101" s="69" t="str">
        <f t="shared" si="16"/>
        <v xml:space="preserve">C - Posible / 3 - Moderado </v>
      </c>
      <c r="N101" s="69" t="str">
        <f t="shared" si="17"/>
        <v>C3</v>
      </c>
      <c r="O101" s="70" t="str">
        <f>VLOOKUP(N101,'MATRIZ RAM VALORACIÓN'!$AD$10:$AE$45,2,0)</f>
        <v>Medio</v>
      </c>
      <c r="P101" s="71" t="str">
        <f t="shared" si="18"/>
        <v>Bajo</v>
      </c>
      <c r="Q101" s="145" t="s">
        <v>2481</v>
      </c>
      <c r="R101" s="145" t="s">
        <v>2624</v>
      </c>
      <c r="S101" s="179" t="s">
        <v>45</v>
      </c>
      <c r="T101" s="160" t="s">
        <v>1537</v>
      </c>
      <c r="U101" s="84" t="s">
        <v>318</v>
      </c>
      <c r="V101" s="84" t="s">
        <v>267</v>
      </c>
      <c r="W101" s="68" t="s">
        <v>264</v>
      </c>
      <c r="X101" s="68" t="s">
        <v>264</v>
      </c>
      <c r="Y101" s="68" t="s">
        <v>264</v>
      </c>
      <c r="Z101" s="68" t="s">
        <v>264</v>
      </c>
      <c r="AA101" s="68" t="s">
        <v>264</v>
      </c>
      <c r="AB101" s="68" t="s">
        <v>264</v>
      </c>
      <c r="AC101" s="68" t="s">
        <v>264</v>
      </c>
      <c r="AD101" s="68" t="s">
        <v>264</v>
      </c>
      <c r="AE101" s="68" t="s">
        <v>264</v>
      </c>
      <c r="AF101" s="68" t="s">
        <v>273</v>
      </c>
      <c r="AG101" s="68" t="s">
        <v>273</v>
      </c>
      <c r="AH101" s="73" t="s">
        <v>22</v>
      </c>
      <c r="AI101" s="74" t="str">
        <f t="shared" si="19"/>
        <v>Moderado</v>
      </c>
      <c r="AJ101" s="75" t="s">
        <v>313</v>
      </c>
      <c r="AK101" s="99" t="s">
        <v>10</v>
      </c>
      <c r="AL101" s="99" t="s">
        <v>17</v>
      </c>
      <c r="AM101" s="98" t="str">
        <f t="shared" si="24"/>
        <v>C3FuerteDirectamente Indirectamente</v>
      </c>
      <c r="AN101" s="75" t="str">
        <f>VLOOKUP(AO101,Hoja3!$G$2:$H$648,2,0)</f>
        <v>A:Improbable / 2:Menor</v>
      </c>
      <c r="AO101" s="69" t="str">
        <f>VLOOKUP(AM101,Hoja3!F:G,2,0)</f>
        <v>A2</v>
      </c>
      <c r="AP101" s="70" t="str">
        <f>VLOOKUP(AO101,'MATRIZ RAM VALORACIÓN'!$AD$10:$AE$45,2,0)</f>
        <v>Bajo</v>
      </c>
      <c r="AQ101" s="189"/>
      <c r="AR101" s="189"/>
      <c r="AS101" s="110"/>
      <c r="AT101" s="88">
        <f t="shared" si="22"/>
        <v>5</v>
      </c>
      <c r="AU101" s="88">
        <f t="shared" si="23"/>
        <v>70</v>
      </c>
      <c r="AV101" s="89">
        <f t="shared" si="21"/>
        <v>75</v>
      </c>
    </row>
    <row r="102" spans="1:48" s="78" customFormat="1" ht="164.25" customHeight="1" x14ac:dyDescent="0.3">
      <c r="A102" s="98" t="s">
        <v>306</v>
      </c>
      <c r="B102" s="98" t="s">
        <v>308</v>
      </c>
      <c r="C102" s="101" t="s">
        <v>1575</v>
      </c>
      <c r="D102" s="101" t="s">
        <v>2471</v>
      </c>
      <c r="E102" s="68" t="s">
        <v>273</v>
      </c>
      <c r="F102" s="68" t="s">
        <v>273</v>
      </c>
      <c r="G102" s="68" t="s">
        <v>264</v>
      </c>
      <c r="H102" s="68" t="s">
        <v>264</v>
      </c>
      <c r="I102" s="68" t="s">
        <v>264</v>
      </c>
      <c r="J102" s="68" t="s">
        <v>273</v>
      </c>
      <c r="K102" s="95" t="s">
        <v>25</v>
      </c>
      <c r="L102" s="95" t="s">
        <v>26</v>
      </c>
      <c r="M102" s="69" t="str">
        <f t="shared" si="16"/>
        <v xml:space="preserve">C - Posible / 3 - Moderado </v>
      </c>
      <c r="N102" s="69" t="str">
        <f t="shared" si="17"/>
        <v>C3</v>
      </c>
      <c r="O102" s="70" t="str">
        <f>VLOOKUP(N102,'MATRIZ RAM VALORACIÓN'!$AD$10:$AE$45,2,0)</f>
        <v>Medio</v>
      </c>
      <c r="P102" s="71" t="str">
        <f t="shared" si="18"/>
        <v>Bajo</v>
      </c>
      <c r="Q102" s="145" t="s">
        <v>2470</v>
      </c>
      <c r="R102" s="145" t="s">
        <v>2473</v>
      </c>
      <c r="S102" s="179" t="s">
        <v>359</v>
      </c>
      <c r="T102" s="160" t="s">
        <v>1528</v>
      </c>
      <c r="U102" s="84" t="s">
        <v>318</v>
      </c>
      <c r="V102" s="84" t="s">
        <v>267</v>
      </c>
      <c r="W102" s="68" t="s">
        <v>264</v>
      </c>
      <c r="X102" s="68" t="s">
        <v>264</v>
      </c>
      <c r="Y102" s="68" t="s">
        <v>264</v>
      </c>
      <c r="Z102" s="68" t="s">
        <v>273</v>
      </c>
      <c r="AA102" s="68" t="s">
        <v>264</v>
      </c>
      <c r="AB102" s="68" t="s">
        <v>264</v>
      </c>
      <c r="AC102" s="68" t="s">
        <v>264</v>
      </c>
      <c r="AD102" s="68" t="s">
        <v>264</v>
      </c>
      <c r="AE102" s="68" t="s">
        <v>264</v>
      </c>
      <c r="AF102" s="68" t="s">
        <v>264</v>
      </c>
      <c r="AG102" s="68" t="s">
        <v>273</v>
      </c>
      <c r="AH102" s="73" t="s">
        <v>22</v>
      </c>
      <c r="AI102" s="74" t="str">
        <f t="shared" si="19"/>
        <v>Moderado</v>
      </c>
      <c r="AJ102" s="75" t="s">
        <v>313</v>
      </c>
      <c r="AK102" s="99" t="s">
        <v>10</v>
      </c>
      <c r="AL102" s="99" t="s">
        <v>17</v>
      </c>
      <c r="AM102" s="98" t="str">
        <f t="shared" si="24"/>
        <v>C3FuerteDirectamente Indirectamente</v>
      </c>
      <c r="AN102" s="75" t="str">
        <f>VLOOKUP(AO102,Hoja3!$G$2:$H$648,2,0)</f>
        <v>A:Improbable / 2:Menor</v>
      </c>
      <c r="AO102" s="69" t="str">
        <f>VLOOKUP(AM102,Hoja3!F:G,2,0)</f>
        <v>A2</v>
      </c>
      <c r="AP102" s="70" t="str">
        <f>VLOOKUP(AO102,'MATRIZ RAM VALORACIÓN'!$AD$10:$AE$45,2,0)</f>
        <v>Bajo</v>
      </c>
      <c r="AQ102" s="189"/>
      <c r="AR102" s="189"/>
      <c r="AS102" s="110"/>
      <c r="AT102" s="88">
        <f t="shared" si="22"/>
        <v>5</v>
      </c>
      <c r="AU102" s="88">
        <f t="shared" si="23"/>
        <v>70</v>
      </c>
      <c r="AV102" s="89">
        <f t="shared" si="21"/>
        <v>75</v>
      </c>
    </row>
    <row r="103" spans="1:48" s="78" customFormat="1" ht="164.25" hidden="1" customHeight="1" x14ac:dyDescent="0.3">
      <c r="A103" s="98" t="s">
        <v>306</v>
      </c>
      <c r="B103" s="98" t="s">
        <v>308</v>
      </c>
      <c r="C103" s="101" t="s">
        <v>410</v>
      </c>
      <c r="D103" s="145" t="s">
        <v>2474</v>
      </c>
      <c r="E103" s="68" t="s">
        <v>273</v>
      </c>
      <c r="F103" s="68" t="s">
        <v>264</v>
      </c>
      <c r="G103" s="68" t="s">
        <v>264</v>
      </c>
      <c r="H103" s="68" t="s">
        <v>264</v>
      </c>
      <c r="I103" s="68" t="s">
        <v>273</v>
      </c>
      <c r="J103" s="68" t="s">
        <v>273</v>
      </c>
      <c r="K103" s="95" t="s">
        <v>20</v>
      </c>
      <c r="L103" s="95" t="s">
        <v>26</v>
      </c>
      <c r="M103" s="69" t="str">
        <f t="shared" si="16"/>
        <v xml:space="preserve">D - Probable / 3 - Moderado </v>
      </c>
      <c r="N103" s="69" t="str">
        <f t="shared" si="17"/>
        <v>D3</v>
      </c>
      <c r="O103" s="70" t="str">
        <f>VLOOKUP(N103,'MATRIZ RAM VALORACIÓN'!$AD$10:$AE$45,2,0)</f>
        <v>Intermedio</v>
      </c>
      <c r="P103" s="71" t="str">
        <f t="shared" si="18"/>
        <v>Medio</v>
      </c>
      <c r="Q103" s="145" t="s">
        <v>411</v>
      </c>
      <c r="R103" s="145" t="s">
        <v>1495</v>
      </c>
      <c r="S103" s="179" t="s">
        <v>359</v>
      </c>
      <c r="T103" s="160" t="s">
        <v>2371</v>
      </c>
      <c r="U103" s="84" t="s">
        <v>318</v>
      </c>
      <c r="V103" s="84" t="s">
        <v>267</v>
      </c>
      <c r="W103" s="68" t="s">
        <v>264</v>
      </c>
      <c r="X103" s="68" t="s">
        <v>264</v>
      </c>
      <c r="Y103" s="68" t="s">
        <v>264</v>
      </c>
      <c r="Z103" s="68" t="s">
        <v>273</v>
      </c>
      <c r="AA103" s="68" t="s">
        <v>264</v>
      </c>
      <c r="AB103" s="68" t="s">
        <v>264</v>
      </c>
      <c r="AC103" s="68" t="s">
        <v>264</v>
      </c>
      <c r="AD103" s="68" t="s">
        <v>264</v>
      </c>
      <c r="AE103" s="68" t="s">
        <v>264</v>
      </c>
      <c r="AF103" s="68" t="s">
        <v>264</v>
      </c>
      <c r="AG103" s="68" t="s">
        <v>273</v>
      </c>
      <c r="AH103" s="73" t="s">
        <v>22</v>
      </c>
      <c r="AI103" s="74" t="str">
        <f t="shared" si="19"/>
        <v>Moderado</v>
      </c>
      <c r="AJ103" s="75" t="s">
        <v>313</v>
      </c>
      <c r="AK103" s="99" t="s">
        <v>10</v>
      </c>
      <c r="AL103" s="99" t="s">
        <v>17</v>
      </c>
      <c r="AM103" s="98" t="str">
        <f t="shared" si="24"/>
        <v>D3FuerteDirectamente Indirectamente</v>
      </c>
      <c r="AN103" s="75" t="str">
        <f>VLOOKUP(AO103,Hoja3!$G$2:$H$648,2,0)</f>
        <v>B:Raro / 2:Menor</v>
      </c>
      <c r="AO103" s="69" t="str">
        <f>VLOOKUP(AM103,Hoja3!F:G,2,0)</f>
        <v>B2</v>
      </c>
      <c r="AP103" s="70" t="str">
        <f>VLOOKUP(AO103,'MATRIZ RAM VALORACIÓN'!$AD$10:$AE$45,2,0)</f>
        <v>Bajo</v>
      </c>
      <c r="AQ103" s="189"/>
      <c r="AR103" s="189"/>
      <c r="AS103" s="110"/>
      <c r="AT103" s="88">
        <f t="shared" si="22"/>
        <v>5</v>
      </c>
      <c r="AU103" s="88">
        <f t="shared" si="23"/>
        <v>70</v>
      </c>
      <c r="AV103" s="89">
        <f t="shared" si="21"/>
        <v>75</v>
      </c>
    </row>
    <row r="104" spans="1:48" s="78" customFormat="1" ht="164.25" hidden="1" customHeight="1" x14ac:dyDescent="0.3">
      <c r="A104" s="98" t="s">
        <v>306</v>
      </c>
      <c r="B104" s="98" t="s">
        <v>308</v>
      </c>
      <c r="C104" s="101" t="s">
        <v>410</v>
      </c>
      <c r="D104" s="145" t="s">
        <v>2474</v>
      </c>
      <c r="E104" s="68" t="s">
        <v>273</v>
      </c>
      <c r="F104" s="68" t="s">
        <v>264</v>
      </c>
      <c r="G104" s="68" t="s">
        <v>264</v>
      </c>
      <c r="H104" s="68" t="s">
        <v>264</v>
      </c>
      <c r="I104" s="68" t="s">
        <v>273</v>
      </c>
      <c r="J104" s="68" t="s">
        <v>273</v>
      </c>
      <c r="K104" s="95" t="s">
        <v>20</v>
      </c>
      <c r="L104" s="95" t="s">
        <v>26</v>
      </c>
      <c r="M104" s="69" t="str">
        <f t="shared" si="16"/>
        <v xml:space="preserve">D - Probable / 3 - Moderado </v>
      </c>
      <c r="N104" s="69" t="str">
        <f t="shared" si="17"/>
        <v>D3</v>
      </c>
      <c r="O104" s="70" t="str">
        <f>VLOOKUP(N104,'MATRIZ RAM VALORACIÓN'!$AD$10:$AE$45,2,0)</f>
        <v>Intermedio</v>
      </c>
      <c r="P104" s="71" t="str">
        <f t="shared" si="18"/>
        <v>Medio</v>
      </c>
      <c r="Q104" s="145" t="s">
        <v>2241</v>
      </c>
      <c r="R104" s="145" t="s">
        <v>2242</v>
      </c>
      <c r="S104" s="179" t="s">
        <v>359</v>
      </c>
      <c r="T104" s="160" t="s">
        <v>1531</v>
      </c>
      <c r="U104" s="84" t="s">
        <v>318</v>
      </c>
      <c r="V104" s="84" t="s">
        <v>267</v>
      </c>
      <c r="W104" s="68" t="s">
        <v>264</v>
      </c>
      <c r="X104" s="68" t="s">
        <v>264</v>
      </c>
      <c r="Y104" s="68" t="s">
        <v>264</v>
      </c>
      <c r="Z104" s="68" t="s">
        <v>273</v>
      </c>
      <c r="AA104" s="68" t="s">
        <v>264</v>
      </c>
      <c r="AB104" s="68" t="s">
        <v>264</v>
      </c>
      <c r="AC104" s="68" t="s">
        <v>264</v>
      </c>
      <c r="AD104" s="68" t="s">
        <v>264</v>
      </c>
      <c r="AE104" s="68" t="s">
        <v>264</v>
      </c>
      <c r="AF104" s="68" t="s">
        <v>273</v>
      </c>
      <c r="AG104" s="68" t="s">
        <v>273</v>
      </c>
      <c r="AH104" s="73" t="s">
        <v>22</v>
      </c>
      <c r="AI104" s="74" t="str">
        <f t="shared" si="19"/>
        <v>Moderado</v>
      </c>
      <c r="AJ104" s="75" t="s">
        <v>313</v>
      </c>
      <c r="AK104" s="99" t="s">
        <v>10</v>
      </c>
      <c r="AL104" s="99" t="s">
        <v>17</v>
      </c>
      <c r="AM104" s="98" t="str">
        <f t="shared" si="24"/>
        <v>D3FuerteDirectamente Indirectamente</v>
      </c>
      <c r="AN104" s="75" t="str">
        <f>VLOOKUP(AO104,Hoja3!$G$2:$H$648,2,0)</f>
        <v>B:Raro / 2:Menor</v>
      </c>
      <c r="AO104" s="69" t="str">
        <f>VLOOKUP(AM104,Hoja3!F:G,2,0)</f>
        <v>B2</v>
      </c>
      <c r="AP104" s="70" t="str">
        <f>VLOOKUP(AO104,'MATRIZ RAM VALORACIÓN'!$AD$10:$AE$45,2,0)</f>
        <v>Bajo</v>
      </c>
      <c r="AQ104" s="189"/>
      <c r="AR104" s="189"/>
      <c r="AS104" s="110"/>
      <c r="AT104" s="88">
        <f t="shared" si="22"/>
        <v>5</v>
      </c>
      <c r="AU104" s="88">
        <f t="shared" si="23"/>
        <v>70</v>
      </c>
      <c r="AV104" s="89">
        <f t="shared" si="21"/>
        <v>75</v>
      </c>
    </row>
    <row r="105" spans="1:48" s="78" customFormat="1" ht="164.25" hidden="1" customHeight="1" x14ac:dyDescent="0.3">
      <c r="A105" s="98" t="s">
        <v>306</v>
      </c>
      <c r="B105" s="98" t="s">
        <v>308</v>
      </c>
      <c r="C105" s="101" t="s">
        <v>410</v>
      </c>
      <c r="D105" s="145" t="s">
        <v>2474</v>
      </c>
      <c r="E105" s="68" t="s">
        <v>273</v>
      </c>
      <c r="F105" s="68" t="s">
        <v>264</v>
      </c>
      <c r="G105" s="68" t="s">
        <v>264</v>
      </c>
      <c r="H105" s="68" t="s">
        <v>264</v>
      </c>
      <c r="I105" s="68" t="s">
        <v>273</v>
      </c>
      <c r="J105" s="68" t="s">
        <v>273</v>
      </c>
      <c r="K105" s="95" t="s">
        <v>20</v>
      </c>
      <c r="L105" s="95" t="s">
        <v>26</v>
      </c>
      <c r="M105" s="69" t="str">
        <f t="shared" si="16"/>
        <v xml:space="preserve">D - Probable / 3 - Moderado </v>
      </c>
      <c r="N105" s="69" t="str">
        <f t="shared" si="17"/>
        <v>D3</v>
      </c>
      <c r="O105" s="70" t="str">
        <f>VLOOKUP(N105,'MATRIZ RAM VALORACIÓN'!$AD$10:$AE$45,2,0)</f>
        <v>Intermedio</v>
      </c>
      <c r="P105" s="71" t="str">
        <f t="shared" si="18"/>
        <v>Medio</v>
      </c>
      <c r="Q105" s="145" t="s">
        <v>412</v>
      </c>
      <c r="R105" s="145" t="s">
        <v>2243</v>
      </c>
      <c r="S105" s="179" t="s">
        <v>359</v>
      </c>
      <c r="T105" s="160" t="s">
        <v>1532</v>
      </c>
      <c r="U105" s="84" t="s">
        <v>318</v>
      </c>
      <c r="V105" s="84" t="s">
        <v>267</v>
      </c>
      <c r="W105" s="68" t="s">
        <v>264</v>
      </c>
      <c r="X105" s="68" t="s">
        <v>264</v>
      </c>
      <c r="Y105" s="68" t="s">
        <v>264</v>
      </c>
      <c r="Z105" s="68" t="s">
        <v>273</v>
      </c>
      <c r="AA105" s="68" t="s">
        <v>264</v>
      </c>
      <c r="AB105" s="68" t="s">
        <v>264</v>
      </c>
      <c r="AC105" s="68" t="s">
        <v>264</v>
      </c>
      <c r="AD105" s="68" t="s">
        <v>264</v>
      </c>
      <c r="AE105" s="68" t="s">
        <v>264</v>
      </c>
      <c r="AF105" s="68" t="s">
        <v>273</v>
      </c>
      <c r="AG105" s="68" t="s">
        <v>273</v>
      </c>
      <c r="AH105" s="73" t="s">
        <v>22</v>
      </c>
      <c r="AI105" s="74" t="str">
        <f t="shared" si="19"/>
        <v>Moderado</v>
      </c>
      <c r="AJ105" s="75" t="s">
        <v>313</v>
      </c>
      <c r="AK105" s="99" t="s">
        <v>10</v>
      </c>
      <c r="AL105" s="99" t="s">
        <v>17</v>
      </c>
      <c r="AM105" s="98" t="str">
        <f t="shared" si="24"/>
        <v>D3FuerteDirectamente Indirectamente</v>
      </c>
      <c r="AN105" s="75" t="str">
        <f>VLOOKUP(AO105,Hoja3!$G$2:$H$648,2,0)</f>
        <v>B:Raro / 2:Menor</v>
      </c>
      <c r="AO105" s="69" t="str">
        <f>VLOOKUP(AM105,Hoja3!F:G,2,0)</f>
        <v>B2</v>
      </c>
      <c r="AP105" s="70" t="str">
        <f>VLOOKUP(AO105,'MATRIZ RAM VALORACIÓN'!$AD$10:$AE$45,2,0)</f>
        <v>Bajo</v>
      </c>
      <c r="AQ105" s="189"/>
      <c r="AR105" s="189"/>
      <c r="AS105" s="110"/>
      <c r="AT105" s="88">
        <f t="shared" si="22"/>
        <v>5</v>
      </c>
      <c r="AU105" s="88">
        <f t="shared" si="23"/>
        <v>70</v>
      </c>
      <c r="AV105" s="89">
        <f t="shared" si="21"/>
        <v>75</v>
      </c>
    </row>
    <row r="106" spans="1:48" s="78" customFormat="1" ht="164.25" hidden="1" customHeight="1" x14ac:dyDescent="0.3">
      <c r="A106" s="98" t="s">
        <v>306</v>
      </c>
      <c r="B106" s="98" t="s">
        <v>308</v>
      </c>
      <c r="C106" s="101" t="s">
        <v>410</v>
      </c>
      <c r="D106" s="145" t="s">
        <v>2474</v>
      </c>
      <c r="E106" s="68" t="s">
        <v>273</v>
      </c>
      <c r="F106" s="68" t="s">
        <v>264</v>
      </c>
      <c r="G106" s="68" t="s">
        <v>264</v>
      </c>
      <c r="H106" s="68" t="s">
        <v>264</v>
      </c>
      <c r="I106" s="68" t="s">
        <v>273</v>
      </c>
      <c r="J106" s="68" t="s">
        <v>273</v>
      </c>
      <c r="K106" s="95" t="s">
        <v>20</v>
      </c>
      <c r="L106" s="95" t="s">
        <v>26</v>
      </c>
      <c r="M106" s="69" t="str">
        <f t="shared" si="16"/>
        <v xml:space="preserve">D - Probable / 3 - Moderado </v>
      </c>
      <c r="N106" s="69" t="str">
        <f t="shared" si="17"/>
        <v>D3</v>
      </c>
      <c r="O106" s="70" t="str">
        <f>VLOOKUP(N106,'MATRIZ RAM VALORACIÓN'!$AD$10:$AE$45,2,0)</f>
        <v>Intermedio</v>
      </c>
      <c r="P106" s="71" t="str">
        <f t="shared" si="18"/>
        <v>Medio</v>
      </c>
      <c r="Q106" s="145" t="s">
        <v>1702</v>
      </c>
      <c r="R106" s="145" t="s">
        <v>2244</v>
      </c>
      <c r="S106" s="179" t="s">
        <v>359</v>
      </c>
      <c r="T106" s="160" t="s">
        <v>1465</v>
      </c>
      <c r="U106" s="84" t="s">
        <v>318</v>
      </c>
      <c r="V106" s="84" t="s">
        <v>267</v>
      </c>
      <c r="W106" s="68" t="s">
        <v>264</v>
      </c>
      <c r="X106" s="68" t="s">
        <v>264</v>
      </c>
      <c r="Y106" s="68" t="s">
        <v>264</v>
      </c>
      <c r="Z106" s="68" t="s">
        <v>264</v>
      </c>
      <c r="AA106" s="68" t="s">
        <v>264</v>
      </c>
      <c r="AB106" s="68" t="s">
        <v>264</v>
      </c>
      <c r="AC106" s="68" t="s">
        <v>264</v>
      </c>
      <c r="AD106" s="68" t="s">
        <v>264</v>
      </c>
      <c r="AE106" s="68" t="s">
        <v>264</v>
      </c>
      <c r="AF106" s="68" t="s">
        <v>273</v>
      </c>
      <c r="AG106" s="68" t="s">
        <v>273</v>
      </c>
      <c r="AH106" s="73" t="s">
        <v>22</v>
      </c>
      <c r="AI106" s="74" t="str">
        <f t="shared" si="19"/>
        <v>Moderado</v>
      </c>
      <c r="AJ106" s="75" t="s">
        <v>313</v>
      </c>
      <c r="AK106" s="99" t="s">
        <v>10</v>
      </c>
      <c r="AL106" s="99" t="s">
        <v>17</v>
      </c>
      <c r="AM106" s="98" t="str">
        <f t="shared" si="24"/>
        <v>D3FuerteDirectamente Indirectamente</v>
      </c>
      <c r="AN106" s="75" t="str">
        <f>VLOOKUP(AO106,Hoja3!$G$2:$H$648,2,0)</f>
        <v>B:Raro / 2:Menor</v>
      </c>
      <c r="AO106" s="69" t="str">
        <f>VLOOKUP(AM106,Hoja3!F:G,2,0)</f>
        <v>B2</v>
      </c>
      <c r="AP106" s="70" t="str">
        <f>VLOOKUP(AO106,'MATRIZ RAM VALORACIÓN'!$AD$10:$AE$45,2,0)</f>
        <v>Bajo</v>
      </c>
      <c r="AQ106" s="189"/>
      <c r="AR106" s="189"/>
      <c r="AS106" s="110"/>
      <c r="AT106" s="88">
        <f t="shared" si="22"/>
        <v>5</v>
      </c>
      <c r="AU106" s="88">
        <f t="shared" si="23"/>
        <v>70</v>
      </c>
      <c r="AV106" s="89">
        <f t="shared" si="21"/>
        <v>75</v>
      </c>
    </row>
    <row r="107" spans="1:48" s="78" customFormat="1" ht="164.25" hidden="1" customHeight="1" x14ac:dyDescent="0.3">
      <c r="A107" s="98" t="s">
        <v>306</v>
      </c>
      <c r="B107" s="98" t="s">
        <v>308</v>
      </c>
      <c r="C107" s="101" t="s">
        <v>410</v>
      </c>
      <c r="D107" s="145" t="s">
        <v>2474</v>
      </c>
      <c r="E107" s="68" t="s">
        <v>273</v>
      </c>
      <c r="F107" s="68" t="s">
        <v>264</v>
      </c>
      <c r="G107" s="68" t="s">
        <v>264</v>
      </c>
      <c r="H107" s="68" t="s">
        <v>264</v>
      </c>
      <c r="I107" s="68" t="s">
        <v>273</v>
      </c>
      <c r="J107" s="68" t="s">
        <v>273</v>
      </c>
      <c r="K107" s="95" t="s">
        <v>20</v>
      </c>
      <c r="L107" s="95" t="s">
        <v>26</v>
      </c>
      <c r="M107" s="69" t="str">
        <f t="shared" si="16"/>
        <v xml:space="preserve">D - Probable / 3 - Moderado </v>
      </c>
      <c r="N107" s="69" t="str">
        <f t="shared" si="17"/>
        <v>D3</v>
      </c>
      <c r="O107" s="70" t="str">
        <f>VLOOKUP(N107,'MATRIZ RAM VALORACIÓN'!$AD$10:$AE$45,2,0)</f>
        <v>Intermedio</v>
      </c>
      <c r="P107" s="71" t="str">
        <f t="shared" si="18"/>
        <v>Medio</v>
      </c>
      <c r="Q107" s="145" t="s">
        <v>413</v>
      </c>
      <c r="R107" s="145" t="s">
        <v>2475</v>
      </c>
      <c r="S107" s="179" t="s">
        <v>359</v>
      </c>
      <c r="T107" s="160" t="s">
        <v>1466</v>
      </c>
      <c r="U107" s="84" t="s">
        <v>318</v>
      </c>
      <c r="V107" s="84" t="s">
        <v>265</v>
      </c>
      <c r="W107" s="68" t="s">
        <v>264</v>
      </c>
      <c r="X107" s="68" t="s">
        <v>264</v>
      </c>
      <c r="Y107" s="68" t="s">
        <v>264</v>
      </c>
      <c r="Z107" s="68" t="s">
        <v>264</v>
      </c>
      <c r="AA107" s="68" t="s">
        <v>264</v>
      </c>
      <c r="AB107" s="68" t="s">
        <v>264</v>
      </c>
      <c r="AC107" s="68" t="s">
        <v>264</v>
      </c>
      <c r="AD107" s="68" t="s">
        <v>264</v>
      </c>
      <c r="AE107" s="68" t="s">
        <v>264</v>
      </c>
      <c r="AF107" s="68" t="s">
        <v>264</v>
      </c>
      <c r="AG107" s="68" t="s">
        <v>273</v>
      </c>
      <c r="AH107" s="73" t="s">
        <v>22</v>
      </c>
      <c r="AI107" s="74" t="str">
        <f t="shared" si="19"/>
        <v>Moderado</v>
      </c>
      <c r="AJ107" s="75" t="s">
        <v>313</v>
      </c>
      <c r="AK107" s="99" t="s">
        <v>10</v>
      </c>
      <c r="AL107" s="99" t="s">
        <v>17</v>
      </c>
      <c r="AM107" s="98" t="str">
        <f t="shared" si="24"/>
        <v>D3FuerteDirectamente Indirectamente</v>
      </c>
      <c r="AN107" s="75" t="str">
        <f>VLOOKUP(AO107,Hoja3!$G$2:$H$648,2,0)</f>
        <v>B:Raro / 2:Menor</v>
      </c>
      <c r="AO107" s="69" t="str">
        <f>VLOOKUP(AM107,Hoja3!F:G,2,0)</f>
        <v>B2</v>
      </c>
      <c r="AP107" s="70" t="str">
        <f>VLOOKUP(AO107,'MATRIZ RAM VALORACIÓN'!$AD$10:$AE$45,2,0)</f>
        <v>Bajo</v>
      </c>
      <c r="AQ107" s="189"/>
      <c r="AR107" s="189"/>
      <c r="AS107" s="110"/>
      <c r="AT107" s="88">
        <f t="shared" si="22"/>
        <v>5</v>
      </c>
      <c r="AU107" s="88">
        <f t="shared" si="23"/>
        <v>70</v>
      </c>
      <c r="AV107" s="89">
        <f t="shared" si="21"/>
        <v>75</v>
      </c>
    </row>
    <row r="108" spans="1:48" s="78" customFormat="1" ht="164.25" hidden="1" customHeight="1" x14ac:dyDescent="0.3">
      <c r="A108" s="98" t="s">
        <v>306</v>
      </c>
      <c r="B108" s="98" t="s">
        <v>308</v>
      </c>
      <c r="C108" s="101" t="s">
        <v>2477</v>
      </c>
      <c r="D108" s="101" t="s">
        <v>2476</v>
      </c>
      <c r="E108" s="68" t="s">
        <v>273</v>
      </c>
      <c r="F108" s="68" t="s">
        <v>264</v>
      </c>
      <c r="G108" s="68" t="s">
        <v>264</v>
      </c>
      <c r="H108" s="68" t="s">
        <v>264</v>
      </c>
      <c r="I108" s="68" t="s">
        <v>264</v>
      </c>
      <c r="J108" s="68" t="s">
        <v>273</v>
      </c>
      <c r="K108" s="95" t="s">
        <v>29</v>
      </c>
      <c r="L108" s="95" t="s">
        <v>26</v>
      </c>
      <c r="M108" s="69" t="str">
        <f t="shared" si="16"/>
        <v xml:space="preserve">B - Raro / 3 - Moderado </v>
      </c>
      <c r="N108" s="69" t="str">
        <f t="shared" si="17"/>
        <v>B3</v>
      </c>
      <c r="O108" s="70" t="str">
        <f>VLOOKUP(N108,'MATRIZ RAM VALORACIÓN'!$AD$10:$AE$45,2,0)</f>
        <v>Medio</v>
      </c>
      <c r="P108" s="71" t="str">
        <f t="shared" si="18"/>
        <v>Bajo</v>
      </c>
      <c r="Q108" s="145" t="s">
        <v>414</v>
      </c>
      <c r="R108" s="145" t="s">
        <v>2478</v>
      </c>
      <c r="S108" s="179" t="s">
        <v>359</v>
      </c>
      <c r="T108" s="160" t="s">
        <v>3004</v>
      </c>
      <c r="U108" s="84" t="s">
        <v>318</v>
      </c>
      <c r="V108" s="84" t="s">
        <v>267</v>
      </c>
      <c r="W108" s="68" t="s">
        <v>264</v>
      </c>
      <c r="X108" s="68" t="s">
        <v>264</v>
      </c>
      <c r="Y108" s="68" t="s">
        <v>264</v>
      </c>
      <c r="Z108" s="68" t="s">
        <v>264</v>
      </c>
      <c r="AA108" s="68" t="s">
        <v>264</v>
      </c>
      <c r="AB108" s="68" t="s">
        <v>264</v>
      </c>
      <c r="AC108" s="68" t="s">
        <v>264</v>
      </c>
      <c r="AD108" s="68" t="s">
        <v>264</v>
      </c>
      <c r="AE108" s="68" t="s">
        <v>264</v>
      </c>
      <c r="AF108" s="68" t="s">
        <v>273</v>
      </c>
      <c r="AG108" s="68" t="s">
        <v>273</v>
      </c>
      <c r="AH108" s="73" t="s">
        <v>22</v>
      </c>
      <c r="AI108" s="74" t="str">
        <f t="shared" si="19"/>
        <v>Moderado</v>
      </c>
      <c r="AJ108" s="75" t="s">
        <v>313</v>
      </c>
      <c r="AK108" s="99" t="s">
        <v>10</v>
      </c>
      <c r="AL108" s="99" t="s">
        <v>17</v>
      </c>
      <c r="AM108" s="98" t="str">
        <f t="shared" si="24"/>
        <v>B3FuerteDirectamente Indirectamente</v>
      </c>
      <c r="AN108" s="75" t="str">
        <f>VLOOKUP(AO108,Hoja3!$G$2:$H$648,2,0)</f>
        <v>A:Improbable / 2:Menor</v>
      </c>
      <c r="AO108" s="69" t="str">
        <f>VLOOKUP(AM108,Hoja3!F:G,2,0)</f>
        <v>A2</v>
      </c>
      <c r="AP108" s="70" t="str">
        <f>VLOOKUP(AO108,'MATRIZ RAM VALORACIÓN'!$AD$10:$AE$45,2,0)</f>
        <v>Bajo</v>
      </c>
      <c r="AQ108" s="189"/>
      <c r="AR108" s="189"/>
      <c r="AS108" s="110"/>
      <c r="AT108" s="88">
        <f t="shared" si="22"/>
        <v>5</v>
      </c>
      <c r="AU108" s="88">
        <f t="shared" si="23"/>
        <v>70</v>
      </c>
      <c r="AV108" s="89">
        <f t="shared" si="21"/>
        <v>75</v>
      </c>
    </row>
    <row r="109" spans="1:48" s="78" customFormat="1" ht="164.25" hidden="1" customHeight="1" x14ac:dyDescent="0.3">
      <c r="A109" s="98" t="s">
        <v>306</v>
      </c>
      <c r="B109" s="98" t="s">
        <v>308</v>
      </c>
      <c r="C109" s="101" t="s">
        <v>416</v>
      </c>
      <c r="D109" s="101" t="s">
        <v>3404</v>
      </c>
      <c r="E109" s="68" t="s">
        <v>273</v>
      </c>
      <c r="F109" s="68" t="s">
        <v>264</v>
      </c>
      <c r="G109" s="68" t="s">
        <v>264</v>
      </c>
      <c r="H109" s="68" t="s">
        <v>264</v>
      </c>
      <c r="I109" s="68" t="s">
        <v>264</v>
      </c>
      <c r="J109" s="68" t="s">
        <v>273</v>
      </c>
      <c r="K109" s="95" t="s">
        <v>13</v>
      </c>
      <c r="L109" s="95" t="s">
        <v>21</v>
      </c>
      <c r="M109" s="69" t="str">
        <f t="shared" si="16"/>
        <v>E - Muy Probable / 4 - Mayor</v>
      </c>
      <c r="N109" s="69" t="str">
        <f t="shared" si="17"/>
        <v>E4</v>
      </c>
      <c r="O109" s="70" t="str">
        <f>VLOOKUP(N109,'MATRIZ RAM VALORACIÓN'!$AD$10:$AE$45,2,0)</f>
        <v>Alto</v>
      </c>
      <c r="P109" s="71" t="str">
        <f t="shared" si="18"/>
        <v>Alto</v>
      </c>
      <c r="Q109" s="145" t="s">
        <v>417</v>
      </c>
      <c r="R109" s="145" t="s">
        <v>2480</v>
      </c>
      <c r="S109" s="179" t="s">
        <v>359</v>
      </c>
      <c r="T109" s="160" t="s">
        <v>1533</v>
      </c>
      <c r="U109" s="84" t="s">
        <v>318</v>
      </c>
      <c r="V109" s="84" t="s">
        <v>265</v>
      </c>
      <c r="W109" s="68" t="s">
        <v>264</v>
      </c>
      <c r="X109" s="68" t="s">
        <v>264</v>
      </c>
      <c r="Y109" s="68" t="s">
        <v>264</v>
      </c>
      <c r="Z109" s="68" t="s">
        <v>264</v>
      </c>
      <c r="AA109" s="68" t="s">
        <v>264</v>
      </c>
      <c r="AB109" s="68" t="s">
        <v>264</v>
      </c>
      <c r="AC109" s="68" t="s">
        <v>264</v>
      </c>
      <c r="AD109" s="68" t="s">
        <v>264</v>
      </c>
      <c r="AE109" s="68" t="s">
        <v>264</v>
      </c>
      <c r="AF109" s="68" t="s">
        <v>264</v>
      </c>
      <c r="AG109" s="68" t="s">
        <v>273</v>
      </c>
      <c r="AH109" s="73" t="s">
        <v>22</v>
      </c>
      <c r="AI109" s="74" t="str">
        <f t="shared" si="19"/>
        <v>Moderado</v>
      </c>
      <c r="AJ109" s="75" t="s">
        <v>313</v>
      </c>
      <c r="AK109" s="99" t="s">
        <v>10</v>
      </c>
      <c r="AL109" s="99" t="s">
        <v>17</v>
      </c>
      <c r="AM109" s="98" t="str">
        <f t="shared" si="24"/>
        <v>E4FuerteDirectamente Indirectamente</v>
      </c>
      <c r="AN109" s="75" t="str">
        <f>VLOOKUP(AO109,Hoja3!$G$2:$H$648,2,0)</f>
        <v>C:Posible / 3:Moderado</v>
      </c>
      <c r="AO109" s="69" t="str">
        <f>VLOOKUP(AM109,Hoja3!F:G,2,0)</f>
        <v>C3</v>
      </c>
      <c r="AP109" s="70" t="str">
        <f>VLOOKUP(AO109,'MATRIZ RAM VALORACIÓN'!$AD$10:$AE$45,2,0)</f>
        <v>Medio</v>
      </c>
      <c r="AQ109" s="189"/>
      <c r="AR109" s="189"/>
      <c r="AS109" s="110"/>
      <c r="AT109" s="88">
        <f t="shared" si="22"/>
        <v>5</v>
      </c>
      <c r="AU109" s="88">
        <f t="shared" si="23"/>
        <v>70</v>
      </c>
      <c r="AV109" s="89">
        <f t="shared" si="21"/>
        <v>75</v>
      </c>
    </row>
    <row r="110" spans="1:48" s="78" customFormat="1" ht="164.25" hidden="1" customHeight="1" x14ac:dyDescent="0.3">
      <c r="A110" s="98" t="s">
        <v>260</v>
      </c>
      <c r="B110" s="98" t="s">
        <v>475</v>
      </c>
      <c r="C110" s="101" t="s">
        <v>476</v>
      </c>
      <c r="D110" s="101" t="s">
        <v>3405</v>
      </c>
      <c r="E110" s="68" t="s">
        <v>264</v>
      </c>
      <c r="F110" s="68" t="s">
        <v>264</v>
      </c>
      <c r="G110" s="68" t="s">
        <v>264</v>
      </c>
      <c r="H110" s="68" t="s">
        <v>264</v>
      </c>
      <c r="I110" s="68" t="s">
        <v>264</v>
      </c>
      <c r="J110" s="68" t="s">
        <v>264</v>
      </c>
      <c r="K110" s="95" t="s">
        <v>20</v>
      </c>
      <c r="L110" s="95" t="s">
        <v>21</v>
      </c>
      <c r="M110" s="69" t="str">
        <f t="shared" si="16"/>
        <v>D - Probable / 4 - Mayor</v>
      </c>
      <c r="N110" s="69" t="str">
        <f t="shared" si="17"/>
        <v>D4</v>
      </c>
      <c r="O110" s="70" t="str">
        <f>VLOOKUP(N110,'MATRIZ RAM VALORACIÓN'!$AD$10:$AE$45,2,0)</f>
        <v>Intermedio</v>
      </c>
      <c r="P110" s="71" t="str">
        <f t="shared" si="18"/>
        <v>Medio</v>
      </c>
      <c r="Q110" s="101" t="s">
        <v>477</v>
      </c>
      <c r="R110" s="101" t="s">
        <v>478</v>
      </c>
      <c r="S110" s="180" t="s">
        <v>45</v>
      </c>
      <c r="T110" s="115" t="s">
        <v>2104</v>
      </c>
      <c r="U110" s="73" t="s">
        <v>311</v>
      </c>
      <c r="V110" s="73" t="s">
        <v>267</v>
      </c>
      <c r="W110" s="68" t="s">
        <v>264</v>
      </c>
      <c r="X110" s="68" t="s">
        <v>264</v>
      </c>
      <c r="Y110" s="68" t="s">
        <v>264</v>
      </c>
      <c r="Z110" s="68" t="s">
        <v>264</v>
      </c>
      <c r="AA110" s="68" t="s">
        <v>264</v>
      </c>
      <c r="AB110" s="68" t="s">
        <v>264</v>
      </c>
      <c r="AC110" s="68" t="s">
        <v>264</v>
      </c>
      <c r="AD110" s="68" t="s">
        <v>264</v>
      </c>
      <c r="AE110" s="68" t="s">
        <v>264</v>
      </c>
      <c r="AF110" s="68" t="s">
        <v>273</v>
      </c>
      <c r="AG110" s="68" t="s">
        <v>273</v>
      </c>
      <c r="AH110" s="73" t="s">
        <v>22</v>
      </c>
      <c r="AI110" s="74" t="str">
        <f t="shared" si="19"/>
        <v>Moderado</v>
      </c>
      <c r="AJ110" s="75" t="s">
        <v>313</v>
      </c>
      <c r="AK110" s="99" t="s">
        <v>10</v>
      </c>
      <c r="AL110" s="99" t="s">
        <v>17</v>
      </c>
      <c r="AM110" s="98" t="str">
        <f t="shared" si="24"/>
        <v>D4FuerteDirectamente Indirectamente</v>
      </c>
      <c r="AN110" s="75" t="str">
        <f>VLOOKUP(AO110,Hoja3!$G$2:$H$648,2,0)</f>
        <v>B:Raro / 3:Moderado</v>
      </c>
      <c r="AO110" s="69" t="str">
        <f>VLOOKUP(AM110,Hoja3!F:G,2,0)</f>
        <v>B3</v>
      </c>
      <c r="AP110" s="70" t="str">
        <f>VLOOKUP(AO110,'MATRIZ RAM VALORACIÓN'!$AD$10:$AE$45,2,0)</f>
        <v>Medio</v>
      </c>
      <c r="AQ110" s="189"/>
      <c r="AR110" s="189"/>
      <c r="AS110" s="110"/>
      <c r="AT110" s="88">
        <f t="shared" si="22"/>
        <v>15</v>
      </c>
      <c r="AU110" s="88">
        <f t="shared" si="23"/>
        <v>70</v>
      </c>
      <c r="AV110" s="89">
        <f t="shared" si="21"/>
        <v>85</v>
      </c>
    </row>
    <row r="111" spans="1:48" s="78" customFormat="1" ht="164.25" hidden="1" customHeight="1" x14ac:dyDescent="0.3">
      <c r="A111" s="98" t="s">
        <v>260</v>
      </c>
      <c r="B111" s="98" t="s">
        <v>475</v>
      </c>
      <c r="C111" s="101" t="s">
        <v>480</v>
      </c>
      <c r="D111" s="101" t="s">
        <v>3406</v>
      </c>
      <c r="E111" s="68" t="s">
        <v>264</v>
      </c>
      <c r="F111" s="68" t="s">
        <v>264</v>
      </c>
      <c r="G111" s="68" t="s">
        <v>264</v>
      </c>
      <c r="H111" s="68" t="s">
        <v>264</v>
      </c>
      <c r="I111" s="68" t="s">
        <v>264</v>
      </c>
      <c r="J111" s="68" t="s">
        <v>264</v>
      </c>
      <c r="K111" s="95" t="s">
        <v>25</v>
      </c>
      <c r="L111" s="95" t="s">
        <v>21</v>
      </c>
      <c r="M111" s="69" t="str">
        <f t="shared" si="16"/>
        <v>C - Posible / 4 - Mayor</v>
      </c>
      <c r="N111" s="69" t="str">
        <f t="shared" si="17"/>
        <v>C4</v>
      </c>
      <c r="O111" s="70" t="str">
        <f>VLOOKUP(N111,'MATRIZ RAM VALORACIÓN'!$AD$10:$AE$45,2,0)</f>
        <v>Intermedio</v>
      </c>
      <c r="P111" s="71" t="str">
        <f t="shared" si="18"/>
        <v>Medio</v>
      </c>
      <c r="Q111" s="101" t="s">
        <v>481</v>
      </c>
      <c r="R111" s="101" t="s">
        <v>1953</v>
      </c>
      <c r="S111" s="180" t="s">
        <v>45</v>
      </c>
      <c r="T111" s="115" t="s">
        <v>2105</v>
      </c>
      <c r="U111" s="73" t="s">
        <v>318</v>
      </c>
      <c r="V111" s="73" t="s">
        <v>267</v>
      </c>
      <c r="W111" s="68" t="s">
        <v>264</v>
      </c>
      <c r="X111" s="68" t="s">
        <v>264</v>
      </c>
      <c r="Y111" s="68" t="s">
        <v>264</v>
      </c>
      <c r="Z111" s="68" t="s">
        <v>264</v>
      </c>
      <c r="AA111" s="68" t="s">
        <v>264</v>
      </c>
      <c r="AB111" s="68" t="s">
        <v>264</v>
      </c>
      <c r="AC111" s="68" t="s">
        <v>264</v>
      </c>
      <c r="AD111" s="68" t="s">
        <v>264</v>
      </c>
      <c r="AE111" s="68" t="s">
        <v>264</v>
      </c>
      <c r="AF111" s="68" t="s">
        <v>264</v>
      </c>
      <c r="AG111" s="68" t="s">
        <v>273</v>
      </c>
      <c r="AH111" s="73" t="s">
        <v>22</v>
      </c>
      <c r="AI111" s="74" t="str">
        <f t="shared" si="19"/>
        <v>Moderado</v>
      </c>
      <c r="AJ111" s="75" t="s">
        <v>313</v>
      </c>
      <c r="AK111" s="99" t="s">
        <v>10</v>
      </c>
      <c r="AL111" s="99" t="s">
        <v>17</v>
      </c>
      <c r="AM111" s="98" t="str">
        <f t="shared" si="24"/>
        <v>C4FuerteDirectamente Indirectamente</v>
      </c>
      <c r="AN111" s="75" t="str">
        <f>VLOOKUP(AO111,Hoja3!$G$2:$H$648,2,0)</f>
        <v>A:Improbable / 3:Moderado</v>
      </c>
      <c r="AO111" s="69" t="str">
        <f>VLOOKUP(AM111,Hoja3!F:G,2,0)</f>
        <v>A3</v>
      </c>
      <c r="AP111" s="70" t="str">
        <f>VLOOKUP(AO111,'MATRIZ RAM VALORACIÓN'!$AD$10:$AE$45,2,0)</f>
        <v>Bajo</v>
      </c>
      <c r="AQ111" s="189"/>
      <c r="AR111" s="189"/>
      <c r="AS111" s="110"/>
      <c r="AT111" s="88">
        <f t="shared" si="22"/>
        <v>5</v>
      </c>
      <c r="AU111" s="88">
        <f t="shared" si="23"/>
        <v>70</v>
      </c>
      <c r="AV111" s="89">
        <f t="shared" si="21"/>
        <v>75</v>
      </c>
    </row>
    <row r="112" spans="1:48" s="78" customFormat="1" ht="164.25" customHeight="1" x14ac:dyDescent="0.3">
      <c r="A112" s="98" t="s">
        <v>260</v>
      </c>
      <c r="B112" s="98" t="s">
        <v>475</v>
      </c>
      <c r="C112" s="332" t="s">
        <v>484</v>
      </c>
      <c r="D112" s="101" t="s">
        <v>485</v>
      </c>
      <c r="E112" s="68" t="s">
        <v>273</v>
      </c>
      <c r="F112" s="68" t="s">
        <v>273</v>
      </c>
      <c r="G112" s="68" t="s">
        <v>273</v>
      </c>
      <c r="H112" s="68" t="s">
        <v>273</v>
      </c>
      <c r="I112" s="68" t="s">
        <v>273</v>
      </c>
      <c r="J112" s="68" t="s">
        <v>273</v>
      </c>
      <c r="K112" s="95" t="s">
        <v>29</v>
      </c>
      <c r="L112" s="95" t="s">
        <v>21</v>
      </c>
      <c r="M112" s="69" t="str">
        <f t="shared" si="16"/>
        <v>B - Raro / 4 - Mayor</v>
      </c>
      <c r="N112" s="69" t="str">
        <f t="shared" si="17"/>
        <v>B4</v>
      </c>
      <c r="O112" s="70" t="str">
        <f>VLOOKUP(N112,'MATRIZ RAM VALORACIÓN'!$AD$10:$AE$45,2,0)</f>
        <v>Medio</v>
      </c>
      <c r="P112" s="71" t="str">
        <f t="shared" si="18"/>
        <v>Bajo</v>
      </c>
      <c r="Q112" s="101" t="s">
        <v>487</v>
      </c>
      <c r="R112" s="101" t="s">
        <v>1986</v>
      </c>
      <c r="S112" s="180" t="s">
        <v>359</v>
      </c>
      <c r="T112" s="115" t="s">
        <v>2106</v>
      </c>
      <c r="U112" s="73" t="s">
        <v>311</v>
      </c>
      <c r="V112" s="73" t="s">
        <v>267</v>
      </c>
      <c r="W112" s="68" t="s">
        <v>264</v>
      </c>
      <c r="X112" s="68" t="s">
        <v>264</v>
      </c>
      <c r="Y112" s="68" t="s">
        <v>273</v>
      </c>
      <c r="Z112" s="68" t="s">
        <v>264</v>
      </c>
      <c r="AA112" s="68" t="s">
        <v>264</v>
      </c>
      <c r="AB112" s="68" t="s">
        <v>264</v>
      </c>
      <c r="AC112" s="68" t="s">
        <v>264</v>
      </c>
      <c r="AD112" s="68" t="s">
        <v>264</v>
      </c>
      <c r="AE112" s="68" t="s">
        <v>264</v>
      </c>
      <c r="AF112" s="68" t="s">
        <v>264</v>
      </c>
      <c r="AG112" s="68" t="s">
        <v>273</v>
      </c>
      <c r="AH112" s="73" t="s">
        <v>22</v>
      </c>
      <c r="AI112" s="74" t="str">
        <f t="shared" si="19"/>
        <v>Moderado</v>
      </c>
      <c r="AJ112" s="75" t="s">
        <v>313</v>
      </c>
      <c r="AK112" s="99" t="s">
        <v>10</v>
      </c>
      <c r="AL112" s="99" t="s">
        <v>17</v>
      </c>
      <c r="AM112" s="98" t="str">
        <f t="shared" si="24"/>
        <v>B4FuerteDirectamente Indirectamente</v>
      </c>
      <c r="AN112" s="75" t="str">
        <f>VLOOKUP(AO112,Hoja3!$G$2:$H$648,2,0)</f>
        <v>A:Improbable / 3:Moderado</v>
      </c>
      <c r="AO112" s="69" t="str">
        <f>VLOOKUP(AM112,Hoja3!F:G,2,0)</f>
        <v>A3</v>
      </c>
      <c r="AP112" s="70" t="str">
        <f>VLOOKUP(AO112,'MATRIZ RAM VALORACIÓN'!$AD$10:$AE$45,2,0)</f>
        <v>Bajo</v>
      </c>
      <c r="AQ112" s="189"/>
      <c r="AR112" s="189"/>
      <c r="AS112" s="110"/>
      <c r="AT112" s="88">
        <f t="shared" ref="AT112:AT136" si="25">IF(U112="Automático",30,IF(U112="Manual Dependiente de TI",15,IF(U112="Manual",5,0)))</f>
        <v>15</v>
      </c>
      <c r="AU112" s="88">
        <f t="shared" ref="AU112:AU136" si="26">IF(AH112="Observaciones en operatividad",0,IF(AH112="Observaciones en diseño",20,IF(AH112="Sin observaciones",70,0)))</f>
        <v>70</v>
      </c>
      <c r="AV112" s="89">
        <f t="shared" si="21"/>
        <v>85</v>
      </c>
    </row>
    <row r="113" spans="1:48" s="78" customFormat="1" ht="164.25" customHeight="1" x14ac:dyDescent="0.3">
      <c r="A113" s="98" t="s">
        <v>260</v>
      </c>
      <c r="B113" s="98" t="s">
        <v>475</v>
      </c>
      <c r="C113" s="332" t="s">
        <v>484</v>
      </c>
      <c r="D113" s="101" t="s">
        <v>485</v>
      </c>
      <c r="E113" s="68" t="s">
        <v>273</v>
      </c>
      <c r="F113" s="68" t="s">
        <v>273</v>
      </c>
      <c r="G113" s="68" t="s">
        <v>273</v>
      </c>
      <c r="H113" s="68" t="s">
        <v>273</v>
      </c>
      <c r="I113" s="68" t="s">
        <v>273</v>
      </c>
      <c r="J113" s="68" t="s">
        <v>273</v>
      </c>
      <c r="K113" s="95" t="s">
        <v>29</v>
      </c>
      <c r="L113" s="95" t="s">
        <v>21</v>
      </c>
      <c r="M113" s="69" t="str">
        <f t="shared" si="16"/>
        <v>B - Raro / 4 - Mayor</v>
      </c>
      <c r="N113" s="69" t="str">
        <f t="shared" si="17"/>
        <v>B4</v>
      </c>
      <c r="O113" s="70" t="str">
        <f>VLOOKUP(N113,'MATRIZ RAM VALORACIÓN'!$AD$10:$AE$45,2,0)</f>
        <v>Medio</v>
      </c>
      <c r="P113" s="71" t="str">
        <f t="shared" si="18"/>
        <v>Bajo</v>
      </c>
      <c r="Q113" s="101" t="s">
        <v>488</v>
      </c>
      <c r="R113" s="101" t="s">
        <v>2627</v>
      </c>
      <c r="S113" s="180" t="s">
        <v>359</v>
      </c>
      <c r="T113" s="115" t="s">
        <v>489</v>
      </c>
      <c r="U113" s="73" t="s">
        <v>318</v>
      </c>
      <c r="V113" s="73" t="s">
        <v>267</v>
      </c>
      <c r="W113" s="68" t="s">
        <v>264</v>
      </c>
      <c r="X113" s="68" t="s">
        <v>273</v>
      </c>
      <c r="Y113" s="68" t="s">
        <v>273</v>
      </c>
      <c r="Z113" s="68" t="s">
        <v>273</v>
      </c>
      <c r="AA113" s="68" t="s">
        <v>264</v>
      </c>
      <c r="AB113" s="68" t="s">
        <v>264</v>
      </c>
      <c r="AC113" s="68" t="s">
        <v>264</v>
      </c>
      <c r="AD113" s="68" t="s">
        <v>273</v>
      </c>
      <c r="AE113" s="68" t="s">
        <v>264</v>
      </c>
      <c r="AF113" s="68" t="s">
        <v>264</v>
      </c>
      <c r="AG113" s="68" t="s">
        <v>273</v>
      </c>
      <c r="AH113" s="73" t="s">
        <v>22</v>
      </c>
      <c r="AI113" s="74" t="str">
        <f t="shared" si="19"/>
        <v>Moderado</v>
      </c>
      <c r="AJ113" s="75" t="s">
        <v>313</v>
      </c>
      <c r="AK113" s="99" t="s">
        <v>10</v>
      </c>
      <c r="AL113" s="99" t="s">
        <v>17</v>
      </c>
      <c r="AM113" s="98" t="str">
        <f t="shared" si="24"/>
        <v>B4FuerteDirectamente Indirectamente</v>
      </c>
      <c r="AN113" s="75" t="str">
        <f>VLOOKUP(AO113,Hoja3!$G$2:$H$648,2,0)</f>
        <v>A:Improbable / 3:Moderado</v>
      </c>
      <c r="AO113" s="69" t="str">
        <f>VLOOKUP(AM113,Hoja3!F:G,2,0)</f>
        <v>A3</v>
      </c>
      <c r="AP113" s="70" t="str">
        <f>VLOOKUP(AO113,'MATRIZ RAM VALORACIÓN'!$AD$10:$AE$45,2,0)</f>
        <v>Bajo</v>
      </c>
      <c r="AQ113" s="189"/>
      <c r="AR113" s="189"/>
      <c r="AS113" s="110"/>
      <c r="AT113" s="88">
        <f t="shared" si="25"/>
        <v>5</v>
      </c>
      <c r="AU113" s="88">
        <f t="shared" si="26"/>
        <v>70</v>
      </c>
      <c r="AV113" s="89">
        <f t="shared" si="21"/>
        <v>75</v>
      </c>
    </row>
    <row r="114" spans="1:48" s="78" customFormat="1" ht="164.25" customHeight="1" x14ac:dyDescent="0.3">
      <c r="A114" s="98" t="s">
        <v>260</v>
      </c>
      <c r="B114" s="98" t="s">
        <v>475</v>
      </c>
      <c r="C114" s="332" t="s">
        <v>491</v>
      </c>
      <c r="D114" s="101" t="s">
        <v>3407</v>
      </c>
      <c r="E114" s="68" t="s">
        <v>273</v>
      </c>
      <c r="F114" s="68" t="s">
        <v>273</v>
      </c>
      <c r="G114" s="68" t="s">
        <v>273</v>
      </c>
      <c r="H114" s="68" t="s">
        <v>273</v>
      </c>
      <c r="I114" s="68" t="s">
        <v>273</v>
      </c>
      <c r="J114" s="68" t="s">
        <v>273</v>
      </c>
      <c r="K114" s="95" t="s">
        <v>29</v>
      </c>
      <c r="L114" s="95" t="s">
        <v>21</v>
      </c>
      <c r="M114" s="69" t="str">
        <f t="shared" si="16"/>
        <v>B - Raro / 4 - Mayor</v>
      </c>
      <c r="N114" s="69" t="str">
        <f t="shared" si="17"/>
        <v>B4</v>
      </c>
      <c r="O114" s="70" t="str">
        <f>VLOOKUP(N114,'MATRIZ RAM VALORACIÓN'!$AD$10:$AE$45,2,0)</f>
        <v>Medio</v>
      </c>
      <c r="P114" s="71" t="str">
        <f t="shared" si="18"/>
        <v>Bajo</v>
      </c>
      <c r="Q114" s="101" t="s">
        <v>493</v>
      </c>
      <c r="R114" s="101" t="s">
        <v>494</v>
      </c>
      <c r="S114" s="180" t="s">
        <v>45</v>
      </c>
      <c r="T114" s="115" t="s">
        <v>2107</v>
      </c>
      <c r="U114" s="73" t="s">
        <v>318</v>
      </c>
      <c r="V114" s="73" t="s">
        <v>265</v>
      </c>
      <c r="W114" s="68" t="s">
        <v>264</v>
      </c>
      <c r="X114" s="68" t="s">
        <v>273</v>
      </c>
      <c r="Y114" s="68" t="s">
        <v>273</v>
      </c>
      <c r="Z114" s="68" t="s">
        <v>264</v>
      </c>
      <c r="AA114" s="68" t="s">
        <v>264</v>
      </c>
      <c r="AB114" s="68" t="s">
        <v>264</v>
      </c>
      <c r="AC114" s="68" t="s">
        <v>264</v>
      </c>
      <c r="AD114" s="68" t="s">
        <v>273</v>
      </c>
      <c r="AE114" s="68" t="s">
        <v>264</v>
      </c>
      <c r="AF114" s="68" t="s">
        <v>264</v>
      </c>
      <c r="AG114" s="68" t="s">
        <v>273</v>
      </c>
      <c r="AH114" s="73" t="s">
        <v>22</v>
      </c>
      <c r="AI114" s="74" t="str">
        <f t="shared" si="19"/>
        <v>Moderado</v>
      </c>
      <c r="AJ114" s="75" t="s">
        <v>313</v>
      </c>
      <c r="AK114" s="99" t="s">
        <v>10</v>
      </c>
      <c r="AL114" s="99" t="s">
        <v>17</v>
      </c>
      <c r="AM114" s="98" t="str">
        <f t="shared" si="24"/>
        <v>B4FuerteDirectamente Indirectamente</v>
      </c>
      <c r="AN114" s="75" t="str">
        <f>VLOOKUP(AO114,Hoja3!$G$2:$H$648,2,0)</f>
        <v>A:Improbable / 3:Moderado</v>
      </c>
      <c r="AO114" s="69" t="str">
        <f>VLOOKUP(AM114,Hoja3!F:G,2,0)</f>
        <v>A3</v>
      </c>
      <c r="AP114" s="70" t="str">
        <f>VLOOKUP(AO114,'MATRIZ RAM VALORACIÓN'!$AD$10:$AE$45,2,0)</f>
        <v>Bajo</v>
      </c>
      <c r="AQ114" s="189"/>
      <c r="AR114" s="189"/>
      <c r="AS114" s="110"/>
      <c r="AT114" s="88">
        <f t="shared" si="25"/>
        <v>5</v>
      </c>
      <c r="AU114" s="88">
        <f t="shared" si="26"/>
        <v>70</v>
      </c>
      <c r="AV114" s="89">
        <f t="shared" si="21"/>
        <v>75</v>
      </c>
    </row>
    <row r="115" spans="1:48" s="78" customFormat="1" ht="164.25" hidden="1" customHeight="1" x14ac:dyDescent="0.3">
      <c r="A115" s="98" t="s">
        <v>260</v>
      </c>
      <c r="B115" s="98" t="s">
        <v>475</v>
      </c>
      <c r="C115" s="101" t="s">
        <v>496</v>
      </c>
      <c r="D115" s="101" t="s">
        <v>3408</v>
      </c>
      <c r="E115" s="68" t="s">
        <v>264</v>
      </c>
      <c r="F115" s="68" t="s">
        <v>264</v>
      </c>
      <c r="G115" s="68" t="s">
        <v>264</v>
      </c>
      <c r="H115" s="68" t="s">
        <v>264</v>
      </c>
      <c r="I115" s="68" t="s">
        <v>264</v>
      </c>
      <c r="J115" s="68" t="s">
        <v>273</v>
      </c>
      <c r="K115" s="95" t="s">
        <v>25</v>
      </c>
      <c r="L115" s="95" t="s">
        <v>21</v>
      </c>
      <c r="M115" s="69" t="str">
        <f t="shared" si="16"/>
        <v>C - Posible / 4 - Mayor</v>
      </c>
      <c r="N115" s="69" t="str">
        <f t="shared" si="17"/>
        <v>C4</v>
      </c>
      <c r="O115" s="70" t="str">
        <f>VLOOKUP(N115,'MATRIZ RAM VALORACIÓN'!$AD$10:$AE$45,2,0)</f>
        <v>Intermedio</v>
      </c>
      <c r="P115" s="71" t="str">
        <f t="shared" si="18"/>
        <v>Medio</v>
      </c>
      <c r="Q115" s="101" t="s">
        <v>1987</v>
      </c>
      <c r="R115" s="101" t="s">
        <v>497</v>
      </c>
      <c r="S115" s="180" t="s">
        <v>33</v>
      </c>
      <c r="T115" s="115" t="s">
        <v>2108</v>
      </c>
      <c r="U115" s="73" t="s">
        <v>311</v>
      </c>
      <c r="V115" s="73" t="s">
        <v>267</v>
      </c>
      <c r="W115" s="68" t="s">
        <v>264</v>
      </c>
      <c r="X115" s="68" t="s">
        <v>264</v>
      </c>
      <c r="Y115" s="68" t="s">
        <v>264</v>
      </c>
      <c r="Z115" s="68" t="s">
        <v>264</v>
      </c>
      <c r="AA115" s="68" t="s">
        <v>264</v>
      </c>
      <c r="AB115" s="68" t="s">
        <v>264</v>
      </c>
      <c r="AC115" s="68" t="s">
        <v>264</v>
      </c>
      <c r="AD115" s="68" t="s">
        <v>264</v>
      </c>
      <c r="AE115" s="68" t="s">
        <v>264</v>
      </c>
      <c r="AF115" s="68" t="s">
        <v>273</v>
      </c>
      <c r="AG115" s="68" t="s">
        <v>273</v>
      </c>
      <c r="AH115" s="73" t="s">
        <v>22</v>
      </c>
      <c r="AI115" s="74" t="str">
        <f t="shared" si="19"/>
        <v>Moderado</v>
      </c>
      <c r="AJ115" s="75" t="s">
        <v>313</v>
      </c>
      <c r="AK115" s="99" t="s">
        <v>10</v>
      </c>
      <c r="AL115" s="99" t="s">
        <v>17</v>
      </c>
      <c r="AM115" s="98" t="str">
        <f t="shared" si="24"/>
        <v>C4FuerteDirectamente Indirectamente</v>
      </c>
      <c r="AN115" s="75" t="str">
        <f>VLOOKUP(AO115,Hoja3!$G$2:$H$648,2,0)</f>
        <v>A:Improbable / 3:Moderado</v>
      </c>
      <c r="AO115" s="69" t="str">
        <f>VLOOKUP(AM115,Hoja3!F:G,2,0)</f>
        <v>A3</v>
      </c>
      <c r="AP115" s="70" t="str">
        <f>VLOOKUP(AO115,'MATRIZ RAM VALORACIÓN'!$AD$10:$AE$45,2,0)</f>
        <v>Bajo</v>
      </c>
      <c r="AQ115" s="189"/>
      <c r="AR115" s="189"/>
      <c r="AS115" s="110"/>
      <c r="AT115" s="88">
        <f t="shared" si="25"/>
        <v>15</v>
      </c>
      <c r="AU115" s="88">
        <f t="shared" si="26"/>
        <v>70</v>
      </c>
      <c r="AV115" s="89">
        <f t="shared" si="21"/>
        <v>85</v>
      </c>
    </row>
    <row r="116" spans="1:48" s="78" customFormat="1" ht="164.25" hidden="1" customHeight="1" x14ac:dyDescent="0.3">
      <c r="A116" s="98" t="s">
        <v>260</v>
      </c>
      <c r="B116" s="98" t="s">
        <v>475</v>
      </c>
      <c r="C116" s="101" t="s">
        <v>496</v>
      </c>
      <c r="D116" s="101" t="s">
        <v>3408</v>
      </c>
      <c r="E116" s="68" t="s">
        <v>264</v>
      </c>
      <c r="F116" s="68" t="s">
        <v>264</v>
      </c>
      <c r="G116" s="68" t="s">
        <v>264</v>
      </c>
      <c r="H116" s="68" t="s">
        <v>264</v>
      </c>
      <c r="I116" s="68" t="s">
        <v>264</v>
      </c>
      <c r="J116" s="68" t="s">
        <v>273</v>
      </c>
      <c r="K116" s="95" t="s">
        <v>25</v>
      </c>
      <c r="L116" s="95" t="s">
        <v>21</v>
      </c>
      <c r="M116" s="69" t="str">
        <f t="shared" si="16"/>
        <v>C - Posible / 4 - Mayor</v>
      </c>
      <c r="N116" s="69" t="str">
        <f t="shared" si="17"/>
        <v>C4</v>
      </c>
      <c r="O116" s="70" t="str">
        <f>VLOOKUP(N116,'MATRIZ RAM VALORACIÓN'!$AD$10:$AE$45,2,0)</f>
        <v>Intermedio</v>
      </c>
      <c r="P116" s="71" t="str">
        <f t="shared" si="18"/>
        <v>Medio</v>
      </c>
      <c r="Q116" s="101" t="s">
        <v>1988</v>
      </c>
      <c r="R116" s="101" t="s">
        <v>1992</v>
      </c>
      <c r="S116" s="180" t="s">
        <v>38</v>
      </c>
      <c r="T116" s="152" t="s">
        <v>2109</v>
      </c>
      <c r="U116" s="73" t="s">
        <v>318</v>
      </c>
      <c r="V116" s="73" t="s">
        <v>265</v>
      </c>
      <c r="W116" s="68" t="s">
        <v>264</v>
      </c>
      <c r="X116" s="68" t="s">
        <v>264</v>
      </c>
      <c r="Y116" s="68" t="s">
        <v>264</v>
      </c>
      <c r="Z116" s="68" t="s">
        <v>264</v>
      </c>
      <c r="AA116" s="68" t="s">
        <v>264</v>
      </c>
      <c r="AB116" s="68" t="s">
        <v>264</v>
      </c>
      <c r="AC116" s="68" t="s">
        <v>264</v>
      </c>
      <c r="AD116" s="68" t="s">
        <v>264</v>
      </c>
      <c r="AE116" s="68" t="s">
        <v>264</v>
      </c>
      <c r="AF116" s="68" t="s">
        <v>273</v>
      </c>
      <c r="AG116" s="68" t="s">
        <v>273</v>
      </c>
      <c r="AH116" s="73" t="s">
        <v>22</v>
      </c>
      <c r="AI116" s="74" t="str">
        <f t="shared" si="19"/>
        <v>Moderado</v>
      </c>
      <c r="AJ116" s="75" t="s">
        <v>313</v>
      </c>
      <c r="AK116" s="99" t="s">
        <v>10</v>
      </c>
      <c r="AL116" s="99" t="s">
        <v>17</v>
      </c>
      <c r="AM116" s="98" t="str">
        <f t="shared" si="24"/>
        <v>C4FuerteDirectamente Indirectamente</v>
      </c>
      <c r="AN116" s="75" t="str">
        <f>VLOOKUP(AO116,Hoja3!$G$2:$H$648,2,0)</f>
        <v>A:Improbable / 3:Moderado</v>
      </c>
      <c r="AO116" s="69" t="str">
        <f>VLOOKUP(AM116,Hoja3!F:G,2,0)</f>
        <v>A3</v>
      </c>
      <c r="AP116" s="70" t="str">
        <f>VLOOKUP(AO116,'MATRIZ RAM VALORACIÓN'!$AD$10:$AE$45,2,0)</f>
        <v>Bajo</v>
      </c>
      <c r="AQ116" s="189"/>
      <c r="AR116" s="189"/>
      <c r="AS116" s="110"/>
      <c r="AT116" s="88">
        <f t="shared" si="25"/>
        <v>5</v>
      </c>
      <c r="AU116" s="88">
        <f t="shared" si="26"/>
        <v>70</v>
      </c>
      <c r="AV116" s="89">
        <f t="shared" si="21"/>
        <v>75</v>
      </c>
    </row>
    <row r="117" spans="1:48" s="78" customFormat="1" ht="164.25" hidden="1" customHeight="1" x14ac:dyDescent="0.3">
      <c r="A117" s="98" t="s">
        <v>260</v>
      </c>
      <c r="B117" s="98" t="s">
        <v>475</v>
      </c>
      <c r="C117" s="101" t="s">
        <v>500</v>
      </c>
      <c r="D117" s="101" t="s">
        <v>3409</v>
      </c>
      <c r="E117" s="68" t="s">
        <v>273</v>
      </c>
      <c r="F117" s="68" t="s">
        <v>264</v>
      </c>
      <c r="G117" s="68" t="s">
        <v>264</v>
      </c>
      <c r="H117" s="68" t="s">
        <v>264</v>
      </c>
      <c r="I117" s="68" t="s">
        <v>273</v>
      </c>
      <c r="J117" s="68" t="s">
        <v>273</v>
      </c>
      <c r="K117" s="95" t="s">
        <v>25</v>
      </c>
      <c r="L117" s="95" t="s">
        <v>21</v>
      </c>
      <c r="M117" s="69" t="str">
        <f t="shared" si="16"/>
        <v>C - Posible / 4 - Mayor</v>
      </c>
      <c r="N117" s="69" t="str">
        <f t="shared" si="17"/>
        <v>C4</v>
      </c>
      <c r="O117" s="70" t="str">
        <f>VLOOKUP(N117,'MATRIZ RAM VALORACIÓN'!$AD$10:$AE$45,2,0)</f>
        <v>Intermedio</v>
      </c>
      <c r="P117" s="71" t="str">
        <f t="shared" si="18"/>
        <v>Medio</v>
      </c>
      <c r="Q117" s="101" t="s">
        <v>501</v>
      </c>
      <c r="R117" s="101" t="s">
        <v>502</v>
      </c>
      <c r="S117" s="168" t="s">
        <v>1641</v>
      </c>
      <c r="T117" s="115" t="s">
        <v>322</v>
      </c>
      <c r="U117" s="73" t="s">
        <v>323</v>
      </c>
      <c r="V117" s="73" t="s">
        <v>267</v>
      </c>
      <c r="W117" s="68" t="s">
        <v>273</v>
      </c>
      <c r="X117" s="68" t="s">
        <v>273</v>
      </c>
      <c r="Y117" s="68" t="s">
        <v>273</v>
      </c>
      <c r="Z117" s="68" t="s">
        <v>264</v>
      </c>
      <c r="AA117" s="68" t="s">
        <v>264</v>
      </c>
      <c r="AB117" s="68" t="s">
        <v>264</v>
      </c>
      <c r="AC117" s="68" t="s">
        <v>264</v>
      </c>
      <c r="AD117" s="68" t="s">
        <v>273</v>
      </c>
      <c r="AE117" s="68" t="s">
        <v>264</v>
      </c>
      <c r="AF117" s="68" t="s">
        <v>273</v>
      </c>
      <c r="AG117" s="68" t="s">
        <v>273</v>
      </c>
      <c r="AH117" s="73" t="s">
        <v>22</v>
      </c>
      <c r="AI117" s="74" t="str">
        <f t="shared" si="19"/>
        <v>Fuerte</v>
      </c>
      <c r="AJ117" s="75" t="s">
        <v>313</v>
      </c>
      <c r="AK117" s="99" t="s">
        <v>10</v>
      </c>
      <c r="AL117" s="99" t="s">
        <v>17</v>
      </c>
      <c r="AM117" s="98" t="str">
        <f t="shared" si="24"/>
        <v>C4FuerteDirectamente Indirectamente</v>
      </c>
      <c r="AN117" s="75" t="str">
        <f>VLOOKUP(AO117,Hoja3!$G$2:$H$648,2,0)</f>
        <v>A:Improbable / 3:Moderado</v>
      </c>
      <c r="AO117" s="69" t="str">
        <f>VLOOKUP(AM117,Hoja3!F:G,2,0)</f>
        <v>A3</v>
      </c>
      <c r="AP117" s="70" t="str">
        <f>VLOOKUP(AO117,'MATRIZ RAM VALORACIÓN'!$AD$10:$AE$45,2,0)</f>
        <v>Bajo</v>
      </c>
      <c r="AQ117" s="189"/>
      <c r="AR117" s="189"/>
      <c r="AS117" s="110"/>
      <c r="AT117" s="88">
        <f t="shared" si="25"/>
        <v>30</v>
      </c>
      <c r="AU117" s="88">
        <f t="shared" si="26"/>
        <v>70</v>
      </c>
      <c r="AV117" s="89">
        <f t="shared" si="21"/>
        <v>100</v>
      </c>
    </row>
    <row r="118" spans="1:48" s="78" customFormat="1" ht="164.25" hidden="1" customHeight="1" x14ac:dyDescent="0.3">
      <c r="A118" s="98" t="s">
        <v>260</v>
      </c>
      <c r="B118" s="98" t="s">
        <v>475</v>
      </c>
      <c r="C118" s="101" t="s">
        <v>500</v>
      </c>
      <c r="D118" s="101" t="s">
        <v>3409</v>
      </c>
      <c r="E118" s="68" t="s">
        <v>273</v>
      </c>
      <c r="F118" s="68" t="s">
        <v>264</v>
      </c>
      <c r="G118" s="68" t="s">
        <v>264</v>
      </c>
      <c r="H118" s="68" t="s">
        <v>264</v>
      </c>
      <c r="I118" s="68" t="s">
        <v>273</v>
      </c>
      <c r="J118" s="68" t="s">
        <v>273</v>
      </c>
      <c r="K118" s="95" t="s">
        <v>25</v>
      </c>
      <c r="L118" s="95" t="s">
        <v>21</v>
      </c>
      <c r="M118" s="69" t="str">
        <f t="shared" si="16"/>
        <v>C - Posible / 4 - Mayor</v>
      </c>
      <c r="N118" s="69" t="str">
        <f t="shared" si="17"/>
        <v>C4</v>
      </c>
      <c r="O118" s="70" t="str">
        <f>VLOOKUP(N118,'MATRIZ RAM VALORACIÓN'!$AD$10:$AE$45,2,0)</f>
        <v>Intermedio</v>
      </c>
      <c r="P118" s="71" t="str">
        <f t="shared" si="18"/>
        <v>Medio</v>
      </c>
      <c r="Q118" s="101" t="s">
        <v>2262</v>
      </c>
      <c r="R118" s="101" t="s">
        <v>2263</v>
      </c>
      <c r="S118" s="180" t="s">
        <v>33</v>
      </c>
      <c r="T118" s="115" t="s">
        <v>2129</v>
      </c>
      <c r="U118" s="73" t="s">
        <v>311</v>
      </c>
      <c r="V118" s="73" t="s">
        <v>265</v>
      </c>
      <c r="W118" s="68" t="s">
        <v>273</v>
      </c>
      <c r="X118" s="68" t="s">
        <v>264</v>
      </c>
      <c r="Y118" s="68" t="s">
        <v>273</v>
      </c>
      <c r="Z118" s="68" t="s">
        <v>264</v>
      </c>
      <c r="AA118" s="68" t="s">
        <v>264</v>
      </c>
      <c r="AB118" s="68" t="s">
        <v>264</v>
      </c>
      <c r="AC118" s="68" t="s">
        <v>264</v>
      </c>
      <c r="AD118" s="68" t="s">
        <v>264</v>
      </c>
      <c r="AE118" s="68" t="s">
        <v>264</v>
      </c>
      <c r="AF118" s="68" t="s">
        <v>273</v>
      </c>
      <c r="AG118" s="68" t="s">
        <v>273</v>
      </c>
      <c r="AH118" s="73" t="s">
        <v>22</v>
      </c>
      <c r="AI118" s="74" t="str">
        <f t="shared" si="19"/>
        <v>Moderado</v>
      </c>
      <c r="AJ118" s="75" t="s">
        <v>313</v>
      </c>
      <c r="AK118" s="99" t="s">
        <v>10</v>
      </c>
      <c r="AL118" s="99" t="s">
        <v>17</v>
      </c>
      <c r="AM118" s="98" t="str">
        <f t="shared" si="24"/>
        <v>C4FuerteDirectamente Indirectamente</v>
      </c>
      <c r="AN118" s="75" t="str">
        <f>VLOOKUP(AO118,Hoja3!$G$2:$H$648,2,0)</f>
        <v>A:Improbable / 3:Moderado</v>
      </c>
      <c r="AO118" s="69" t="str">
        <f>VLOOKUP(AM118,Hoja3!F:G,2,0)</f>
        <v>A3</v>
      </c>
      <c r="AP118" s="70" t="str">
        <f>VLOOKUP(AO118,'MATRIZ RAM VALORACIÓN'!$AD$10:$AE$45,2,0)</f>
        <v>Bajo</v>
      </c>
      <c r="AQ118" s="189"/>
      <c r="AR118" s="189"/>
      <c r="AS118" s="110"/>
      <c r="AT118" s="88">
        <f t="shared" si="25"/>
        <v>15</v>
      </c>
      <c r="AU118" s="88">
        <f t="shared" si="26"/>
        <v>70</v>
      </c>
      <c r="AV118" s="89">
        <f t="shared" si="21"/>
        <v>85</v>
      </c>
    </row>
    <row r="119" spans="1:48" s="78" customFormat="1" ht="164.25" hidden="1" customHeight="1" x14ac:dyDescent="0.3">
      <c r="A119" s="98" t="s">
        <v>260</v>
      </c>
      <c r="B119" s="98" t="s">
        <v>475</v>
      </c>
      <c r="C119" s="101" t="s">
        <v>505</v>
      </c>
      <c r="D119" s="101" t="s">
        <v>3410</v>
      </c>
      <c r="E119" s="68" t="s">
        <v>273</v>
      </c>
      <c r="F119" s="68" t="s">
        <v>264</v>
      </c>
      <c r="G119" s="68" t="s">
        <v>264</v>
      </c>
      <c r="H119" s="68" t="s">
        <v>264</v>
      </c>
      <c r="I119" s="68" t="s">
        <v>273</v>
      </c>
      <c r="J119" s="68" t="s">
        <v>264</v>
      </c>
      <c r="K119" s="95" t="s">
        <v>20</v>
      </c>
      <c r="L119" s="95" t="s">
        <v>14</v>
      </c>
      <c r="M119" s="69" t="str">
        <f t="shared" si="16"/>
        <v>D - Probable / 5 - Extremo</v>
      </c>
      <c r="N119" s="69" t="str">
        <f t="shared" si="17"/>
        <v>D5</v>
      </c>
      <c r="O119" s="70" t="str">
        <f>VLOOKUP(N119,'MATRIZ RAM VALORACIÓN'!$AD$10:$AE$45,2,0)</f>
        <v>Alto</v>
      </c>
      <c r="P119" s="71" t="str">
        <f t="shared" si="18"/>
        <v>Alto</v>
      </c>
      <c r="Q119" s="101" t="s">
        <v>506</v>
      </c>
      <c r="R119" s="101" t="s">
        <v>1562</v>
      </c>
      <c r="S119" s="180" t="s">
        <v>43</v>
      </c>
      <c r="T119" s="115" t="s">
        <v>2110</v>
      </c>
      <c r="U119" s="73" t="s">
        <v>318</v>
      </c>
      <c r="V119" s="73" t="s">
        <v>265</v>
      </c>
      <c r="W119" s="68" t="s">
        <v>264</v>
      </c>
      <c r="X119" s="68" t="s">
        <v>264</v>
      </c>
      <c r="Y119" s="68" t="s">
        <v>264</v>
      </c>
      <c r="Z119" s="68" t="s">
        <v>264</v>
      </c>
      <c r="AA119" s="68" t="s">
        <v>264</v>
      </c>
      <c r="AB119" s="68" t="s">
        <v>273</v>
      </c>
      <c r="AC119" s="68" t="s">
        <v>264</v>
      </c>
      <c r="AD119" s="68" t="s">
        <v>264</v>
      </c>
      <c r="AE119" s="68" t="s">
        <v>264</v>
      </c>
      <c r="AF119" s="68" t="s">
        <v>273</v>
      </c>
      <c r="AG119" s="68" t="s">
        <v>273</v>
      </c>
      <c r="AH119" s="73" t="s">
        <v>22</v>
      </c>
      <c r="AI119" s="74" t="str">
        <f t="shared" si="19"/>
        <v>Moderado</v>
      </c>
      <c r="AJ119" s="75" t="s">
        <v>313</v>
      </c>
      <c r="AK119" s="99" t="s">
        <v>10</v>
      </c>
      <c r="AL119" s="99" t="s">
        <v>17</v>
      </c>
      <c r="AM119" s="98" t="str">
        <f t="shared" si="24"/>
        <v>D5FuerteDirectamente Indirectamente</v>
      </c>
      <c r="AN119" s="75" t="str">
        <f>VLOOKUP(AO119,Hoja3!$G$2:$H$648,2,0)</f>
        <v>B:Raro / 4:mayor</v>
      </c>
      <c r="AO119" s="69" t="str">
        <f>VLOOKUP(AM119,Hoja3!F:G,2,0)</f>
        <v>B4</v>
      </c>
      <c r="AP119" s="70" t="str">
        <f>VLOOKUP(AO119,'MATRIZ RAM VALORACIÓN'!$AD$10:$AE$45,2,0)</f>
        <v>Medio</v>
      </c>
      <c r="AQ119" s="189"/>
      <c r="AR119" s="189"/>
      <c r="AS119" s="110"/>
      <c r="AT119" s="88">
        <f t="shared" si="25"/>
        <v>5</v>
      </c>
      <c r="AU119" s="88">
        <f t="shared" si="26"/>
        <v>70</v>
      </c>
      <c r="AV119" s="89">
        <f t="shared" si="21"/>
        <v>75</v>
      </c>
    </row>
    <row r="120" spans="1:48" s="78" customFormat="1" ht="164.25" hidden="1" customHeight="1" x14ac:dyDescent="0.3">
      <c r="A120" s="98" t="s">
        <v>260</v>
      </c>
      <c r="B120" s="98" t="s">
        <v>475</v>
      </c>
      <c r="C120" s="101" t="s">
        <v>505</v>
      </c>
      <c r="D120" s="101" t="s">
        <v>3410</v>
      </c>
      <c r="E120" s="68" t="s">
        <v>273</v>
      </c>
      <c r="F120" s="68" t="s">
        <v>264</v>
      </c>
      <c r="G120" s="68" t="s">
        <v>264</v>
      </c>
      <c r="H120" s="68" t="s">
        <v>264</v>
      </c>
      <c r="I120" s="68" t="s">
        <v>273</v>
      </c>
      <c r="J120" s="68" t="s">
        <v>264</v>
      </c>
      <c r="K120" s="95" t="s">
        <v>20</v>
      </c>
      <c r="L120" s="95" t="s">
        <v>14</v>
      </c>
      <c r="M120" s="69" t="str">
        <f t="shared" si="16"/>
        <v>D - Probable / 5 - Extremo</v>
      </c>
      <c r="N120" s="69" t="str">
        <f t="shared" si="17"/>
        <v>D5</v>
      </c>
      <c r="O120" s="70" t="str">
        <f>VLOOKUP(N120,'MATRIZ RAM VALORACIÓN'!$AD$10:$AE$45,2,0)</f>
        <v>Alto</v>
      </c>
      <c r="P120" s="71" t="str">
        <f t="shared" si="18"/>
        <v>Alto</v>
      </c>
      <c r="Q120" s="101" t="s">
        <v>1989</v>
      </c>
      <c r="R120" s="101" t="s">
        <v>1993</v>
      </c>
      <c r="S120" s="180" t="s">
        <v>33</v>
      </c>
      <c r="T120" s="115" t="s">
        <v>3249</v>
      </c>
      <c r="U120" s="73" t="s">
        <v>318</v>
      </c>
      <c r="V120" s="73" t="s">
        <v>267</v>
      </c>
      <c r="W120" s="68" t="s">
        <v>264</v>
      </c>
      <c r="X120" s="68" t="s">
        <v>264</v>
      </c>
      <c r="Y120" s="68" t="s">
        <v>264</v>
      </c>
      <c r="Z120" s="68" t="s">
        <v>264</v>
      </c>
      <c r="AA120" s="68" t="s">
        <v>264</v>
      </c>
      <c r="AB120" s="68" t="s">
        <v>264</v>
      </c>
      <c r="AC120" s="68" t="s">
        <v>264</v>
      </c>
      <c r="AD120" s="68" t="s">
        <v>264</v>
      </c>
      <c r="AE120" s="68" t="s">
        <v>264</v>
      </c>
      <c r="AF120" s="68" t="s">
        <v>273</v>
      </c>
      <c r="AG120" s="68" t="s">
        <v>273</v>
      </c>
      <c r="AH120" s="73" t="s">
        <v>22</v>
      </c>
      <c r="AI120" s="74" t="str">
        <f t="shared" si="19"/>
        <v>Moderado</v>
      </c>
      <c r="AJ120" s="75" t="s">
        <v>313</v>
      </c>
      <c r="AK120" s="99" t="s">
        <v>10</v>
      </c>
      <c r="AL120" s="99" t="s">
        <v>17</v>
      </c>
      <c r="AM120" s="98" t="str">
        <f t="shared" si="24"/>
        <v>D5FuerteDirectamente Indirectamente</v>
      </c>
      <c r="AN120" s="75" t="str">
        <f>VLOOKUP(AO120,Hoja3!$G$2:$H$648,2,0)</f>
        <v>B:Raro / 4:mayor</v>
      </c>
      <c r="AO120" s="69" t="str">
        <f>VLOOKUP(AM120,Hoja3!F:G,2,0)</f>
        <v>B4</v>
      </c>
      <c r="AP120" s="70" t="str">
        <f>VLOOKUP(AO120,'MATRIZ RAM VALORACIÓN'!$AD$10:$AE$45,2,0)</f>
        <v>Medio</v>
      </c>
      <c r="AQ120" s="189"/>
      <c r="AR120" s="189"/>
      <c r="AS120" s="110"/>
      <c r="AT120" s="88">
        <f t="shared" si="25"/>
        <v>5</v>
      </c>
      <c r="AU120" s="88">
        <f t="shared" si="26"/>
        <v>70</v>
      </c>
      <c r="AV120" s="89">
        <f t="shared" si="21"/>
        <v>75</v>
      </c>
    </row>
    <row r="121" spans="1:48" s="78" customFormat="1" ht="164.25" hidden="1" customHeight="1" x14ac:dyDescent="0.3">
      <c r="A121" s="98" t="s">
        <v>260</v>
      </c>
      <c r="B121" s="98" t="s">
        <v>475</v>
      </c>
      <c r="C121" s="101" t="s">
        <v>505</v>
      </c>
      <c r="D121" s="101" t="s">
        <v>3410</v>
      </c>
      <c r="E121" s="68" t="s">
        <v>273</v>
      </c>
      <c r="F121" s="68" t="s">
        <v>264</v>
      </c>
      <c r="G121" s="68" t="s">
        <v>264</v>
      </c>
      <c r="H121" s="68" t="s">
        <v>264</v>
      </c>
      <c r="I121" s="68" t="s">
        <v>273</v>
      </c>
      <c r="J121" s="68" t="s">
        <v>264</v>
      </c>
      <c r="K121" s="95" t="s">
        <v>20</v>
      </c>
      <c r="L121" s="95" t="s">
        <v>14</v>
      </c>
      <c r="M121" s="69" t="str">
        <f t="shared" si="16"/>
        <v>D - Probable / 5 - Extremo</v>
      </c>
      <c r="N121" s="69" t="str">
        <f t="shared" si="17"/>
        <v>D5</v>
      </c>
      <c r="O121" s="70" t="str">
        <f>VLOOKUP(N121,'MATRIZ RAM VALORACIÓN'!$AD$10:$AE$45,2,0)</f>
        <v>Alto</v>
      </c>
      <c r="P121" s="71" t="str">
        <f t="shared" si="18"/>
        <v>Alto</v>
      </c>
      <c r="Q121" s="101" t="s">
        <v>507</v>
      </c>
      <c r="R121" s="101" t="s">
        <v>508</v>
      </c>
      <c r="S121" s="180" t="s">
        <v>33</v>
      </c>
      <c r="T121" s="115" t="s">
        <v>1538</v>
      </c>
      <c r="U121" s="73" t="s">
        <v>318</v>
      </c>
      <c r="V121" s="73" t="s">
        <v>265</v>
      </c>
      <c r="W121" s="68" t="s">
        <v>264</v>
      </c>
      <c r="X121" s="68" t="s">
        <v>264</v>
      </c>
      <c r="Y121" s="68" t="s">
        <v>264</v>
      </c>
      <c r="Z121" s="68" t="s">
        <v>264</v>
      </c>
      <c r="AA121" s="68" t="s">
        <v>264</v>
      </c>
      <c r="AB121" s="68" t="s">
        <v>264</v>
      </c>
      <c r="AC121" s="68" t="s">
        <v>264</v>
      </c>
      <c r="AD121" s="68" t="s">
        <v>264</v>
      </c>
      <c r="AE121" s="68" t="s">
        <v>264</v>
      </c>
      <c r="AF121" s="68" t="s">
        <v>273</v>
      </c>
      <c r="AG121" s="68" t="s">
        <v>273</v>
      </c>
      <c r="AH121" s="73" t="s">
        <v>22</v>
      </c>
      <c r="AI121" s="74" t="str">
        <f t="shared" si="19"/>
        <v>Moderado</v>
      </c>
      <c r="AJ121" s="75" t="s">
        <v>313</v>
      </c>
      <c r="AK121" s="99" t="s">
        <v>10</v>
      </c>
      <c r="AL121" s="99" t="s">
        <v>17</v>
      </c>
      <c r="AM121" s="98" t="str">
        <f t="shared" si="24"/>
        <v>D5FuerteDirectamente Indirectamente</v>
      </c>
      <c r="AN121" s="75" t="str">
        <f>VLOOKUP(AO121,Hoja3!$G$2:$H$648,2,0)</f>
        <v>B:Raro / 4:mayor</v>
      </c>
      <c r="AO121" s="69" t="str">
        <f>VLOOKUP(AM121,Hoja3!F:G,2,0)</f>
        <v>B4</v>
      </c>
      <c r="AP121" s="70" t="str">
        <f>VLOOKUP(AO121,'MATRIZ RAM VALORACIÓN'!$AD$10:$AE$45,2,0)</f>
        <v>Medio</v>
      </c>
      <c r="AQ121" s="189"/>
      <c r="AR121" s="189"/>
      <c r="AS121" s="110"/>
      <c r="AT121" s="88">
        <f t="shared" si="25"/>
        <v>5</v>
      </c>
      <c r="AU121" s="88">
        <f t="shared" si="26"/>
        <v>70</v>
      </c>
      <c r="AV121" s="89">
        <f t="shared" si="21"/>
        <v>75</v>
      </c>
    </row>
    <row r="122" spans="1:48" s="78" customFormat="1" ht="164.25" hidden="1" customHeight="1" x14ac:dyDescent="0.3">
      <c r="A122" s="98" t="s">
        <v>260</v>
      </c>
      <c r="B122" s="98" t="s">
        <v>475</v>
      </c>
      <c r="C122" s="101" t="s">
        <v>505</v>
      </c>
      <c r="D122" s="101" t="s">
        <v>3410</v>
      </c>
      <c r="E122" s="68" t="s">
        <v>273</v>
      </c>
      <c r="F122" s="68" t="s">
        <v>264</v>
      </c>
      <c r="G122" s="68" t="s">
        <v>264</v>
      </c>
      <c r="H122" s="68" t="s">
        <v>264</v>
      </c>
      <c r="I122" s="68" t="s">
        <v>273</v>
      </c>
      <c r="J122" s="68" t="s">
        <v>264</v>
      </c>
      <c r="K122" s="95" t="s">
        <v>20</v>
      </c>
      <c r="L122" s="95" t="s">
        <v>14</v>
      </c>
      <c r="M122" s="69" t="str">
        <f t="shared" si="16"/>
        <v>D - Probable / 5 - Extremo</v>
      </c>
      <c r="N122" s="69" t="str">
        <f t="shared" si="17"/>
        <v>D5</v>
      </c>
      <c r="O122" s="70" t="str">
        <f>VLOOKUP(N122,'MATRIZ RAM VALORACIÓN'!$AD$10:$AE$45,2,0)</f>
        <v>Alto</v>
      </c>
      <c r="P122" s="71" t="str">
        <f t="shared" si="18"/>
        <v>Alto</v>
      </c>
      <c r="Q122" s="101" t="s">
        <v>510</v>
      </c>
      <c r="R122" s="101" t="s">
        <v>2026</v>
      </c>
      <c r="S122" s="180" t="s">
        <v>33</v>
      </c>
      <c r="T122" s="115" t="s">
        <v>3005</v>
      </c>
      <c r="U122" s="73" t="s">
        <v>318</v>
      </c>
      <c r="V122" s="73" t="s">
        <v>265</v>
      </c>
      <c r="W122" s="68" t="s">
        <v>264</v>
      </c>
      <c r="X122" s="68" t="s">
        <v>264</v>
      </c>
      <c r="Y122" s="68" t="s">
        <v>264</v>
      </c>
      <c r="Z122" s="68" t="s">
        <v>264</v>
      </c>
      <c r="AA122" s="68" t="s">
        <v>264</v>
      </c>
      <c r="AB122" s="68" t="s">
        <v>264</v>
      </c>
      <c r="AC122" s="68" t="s">
        <v>264</v>
      </c>
      <c r="AD122" s="68" t="s">
        <v>264</v>
      </c>
      <c r="AE122" s="68" t="s">
        <v>264</v>
      </c>
      <c r="AF122" s="68" t="s">
        <v>273</v>
      </c>
      <c r="AG122" s="68" t="s">
        <v>273</v>
      </c>
      <c r="AH122" s="73" t="s">
        <v>22</v>
      </c>
      <c r="AI122" s="74" t="str">
        <f t="shared" si="19"/>
        <v>Moderado</v>
      </c>
      <c r="AJ122" s="75" t="s">
        <v>313</v>
      </c>
      <c r="AK122" s="99" t="s">
        <v>10</v>
      </c>
      <c r="AL122" s="99" t="s">
        <v>17</v>
      </c>
      <c r="AM122" s="98" t="str">
        <f t="shared" si="24"/>
        <v>D5FuerteDirectamente Indirectamente</v>
      </c>
      <c r="AN122" s="75" t="str">
        <f>VLOOKUP(AO122,Hoja3!$G$2:$H$648,2,0)</f>
        <v>B:Raro / 4:mayor</v>
      </c>
      <c r="AO122" s="69" t="str">
        <f>VLOOKUP(AM122,Hoja3!F:G,2,0)</f>
        <v>B4</v>
      </c>
      <c r="AP122" s="70" t="str">
        <f>VLOOKUP(AO122,'MATRIZ RAM VALORACIÓN'!$AD$10:$AE$45,2,0)</f>
        <v>Medio</v>
      </c>
      <c r="AQ122" s="189"/>
      <c r="AR122" s="189"/>
      <c r="AS122" s="110"/>
      <c r="AT122" s="88">
        <f t="shared" si="25"/>
        <v>5</v>
      </c>
      <c r="AU122" s="88">
        <f t="shared" si="26"/>
        <v>70</v>
      </c>
      <c r="AV122" s="89">
        <f t="shared" si="21"/>
        <v>75</v>
      </c>
    </row>
    <row r="123" spans="1:48" s="78" customFormat="1" ht="164.25" hidden="1" customHeight="1" x14ac:dyDescent="0.3">
      <c r="A123" s="98" t="s">
        <v>260</v>
      </c>
      <c r="B123" s="98" t="s">
        <v>475</v>
      </c>
      <c r="C123" s="101" t="s">
        <v>512</v>
      </c>
      <c r="D123" s="114" t="s">
        <v>2193</v>
      </c>
      <c r="E123" s="68" t="s">
        <v>273</v>
      </c>
      <c r="F123" s="68" t="s">
        <v>264</v>
      </c>
      <c r="G123" s="68" t="s">
        <v>264</v>
      </c>
      <c r="H123" s="68" t="s">
        <v>264</v>
      </c>
      <c r="I123" s="68" t="s">
        <v>273</v>
      </c>
      <c r="J123" s="68" t="s">
        <v>264</v>
      </c>
      <c r="K123" s="95" t="s">
        <v>25</v>
      </c>
      <c r="L123" s="95" t="s">
        <v>21</v>
      </c>
      <c r="M123" s="69" t="str">
        <f t="shared" si="16"/>
        <v>C - Posible / 4 - Mayor</v>
      </c>
      <c r="N123" s="69" t="str">
        <f t="shared" si="17"/>
        <v>C4</v>
      </c>
      <c r="O123" s="70" t="str">
        <f>VLOOKUP(N123,'MATRIZ RAM VALORACIÓN'!$AD$10:$AE$45,2,0)</f>
        <v>Intermedio</v>
      </c>
      <c r="P123" s="71" t="str">
        <f t="shared" si="18"/>
        <v>Medio</v>
      </c>
      <c r="Q123" s="114" t="s">
        <v>514</v>
      </c>
      <c r="R123" s="101" t="s">
        <v>2027</v>
      </c>
      <c r="S123" s="180" t="s">
        <v>33</v>
      </c>
      <c r="T123" s="152" t="s">
        <v>2111</v>
      </c>
      <c r="U123" s="73" t="s">
        <v>318</v>
      </c>
      <c r="V123" s="73" t="s">
        <v>267</v>
      </c>
      <c r="W123" s="68" t="s">
        <v>264</v>
      </c>
      <c r="X123" s="68" t="s">
        <v>264</v>
      </c>
      <c r="Y123" s="68" t="s">
        <v>264</v>
      </c>
      <c r="Z123" s="68" t="s">
        <v>264</v>
      </c>
      <c r="AA123" s="68" t="s">
        <v>264</v>
      </c>
      <c r="AB123" s="68" t="s">
        <v>264</v>
      </c>
      <c r="AC123" s="68" t="s">
        <v>264</v>
      </c>
      <c r="AD123" s="68" t="s">
        <v>264</v>
      </c>
      <c r="AE123" s="68" t="s">
        <v>264</v>
      </c>
      <c r="AF123" s="68" t="s">
        <v>273</v>
      </c>
      <c r="AG123" s="68" t="s">
        <v>273</v>
      </c>
      <c r="AH123" s="73" t="s">
        <v>22</v>
      </c>
      <c r="AI123" s="74" t="str">
        <f t="shared" si="19"/>
        <v>Moderado</v>
      </c>
      <c r="AJ123" s="75" t="s">
        <v>313</v>
      </c>
      <c r="AK123" s="99" t="s">
        <v>10</v>
      </c>
      <c r="AL123" s="99" t="s">
        <v>17</v>
      </c>
      <c r="AM123" s="98" t="str">
        <f t="shared" si="24"/>
        <v>C4FuerteDirectamente Indirectamente</v>
      </c>
      <c r="AN123" s="75" t="str">
        <f>VLOOKUP(AO123,Hoja3!$G$2:$H$648,2,0)</f>
        <v>A:Improbable / 3:Moderado</v>
      </c>
      <c r="AO123" s="69" t="str">
        <f>VLOOKUP(AM123,Hoja3!F:G,2,0)</f>
        <v>A3</v>
      </c>
      <c r="AP123" s="70" t="str">
        <f>VLOOKUP(AO123,'MATRIZ RAM VALORACIÓN'!$AD$10:$AE$45,2,0)</f>
        <v>Bajo</v>
      </c>
      <c r="AQ123" s="189"/>
      <c r="AR123" s="189"/>
      <c r="AS123" s="110"/>
      <c r="AT123" s="88">
        <f t="shared" si="25"/>
        <v>5</v>
      </c>
      <c r="AU123" s="88">
        <f t="shared" si="26"/>
        <v>70</v>
      </c>
      <c r="AV123" s="89">
        <f t="shared" si="21"/>
        <v>75</v>
      </c>
    </row>
    <row r="124" spans="1:48" s="78" customFormat="1" ht="231.6" customHeight="1" x14ac:dyDescent="0.3">
      <c r="A124" s="98" t="s">
        <v>260</v>
      </c>
      <c r="B124" s="98" t="s">
        <v>475</v>
      </c>
      <c r="C124" s="332" t="s">
        <v>516</v>
      </c>
      <c r="D124" s="101" t="s">
        <v>3571</v>
      </c>
      <c r="E124" s="68" t="s">
        <v>273</v>
      </c>
      <c r="F124" s="68" t="s">
        <v>273</v>
      </c>
      <c r="G124" s="68" t="s">
        <v>273</v>
      </c>
      <c r="H124" s="68" t="s">
        <v>264</v>
      </c>
      <c r="I124" s="68" t="s">
        <v>264</v>
      </c>
      <c r="J124" s="68" t="s">
        <v>273</v>
      </c>
      <c r="K124" s="95" t="s">
        <v>29</v>
      </c>
      <c r="L124" s="95" t="s">
        <v>14</v>
      </c>
      <c r="M124" s="69" t="str">
        <f t="shared" si="16"/>
        <v>B - Raro / 5 - Extremo</v>
      </c>
      <c r="N124" s="69" t="str">
        <f t="shared" si="17"/>
        <v>B5</v>
      </c>
      <c r="O124" s="70" t="str">
        <f>VLOOKUP(N124,'MATRIZ RAM VALORACIÓN'!$AD$10:$AE$45,2,0)</f>
        <v>Intermedio</v>
      </c>
      <c r="P124" s="71" t="str">
        <f t="shared" si="18"/>
        <v>Medio</v>
      </c>
      <c r="Q124" s="145" t="s">
        <v>1899</v>
      </c>
      <c r="R124" s="147" t="s">
        <v>1900</v>
      </c>
      <c r="S124" s="180" t="s">
        <v>33</v>
      </c>
      <c r="T124" s="146" t="s">
        <v>2380</v>
      </c>
      <c r="U124" s="84" t="s">
        <v>318</v>
      </c>
      <c r="V124" s="73" t="s">
        <v>267</v>
      </c>
      <c r="W124" s="68" t="s">
        <v>273</v>
      </c>
      <c r="X124" s="68" t="s">
        <v>273</v>
      </c>
      <c r="Y124" s="68" t="s">
        <v>273</v>
      </c>
      <c r="Z124" s="68" t="s">
        <v>273</v>
      </c>
      <c r="AA124" s="68" t="s">
        <v>273</v>
      </c>
      <c r="AB124" s="68" t="s">
        <v>273</v>
      </c>
      <c r="AC124" s="68" t="s">
        <v>264</v>
      </c>
      <c r="AD124" s="68" t="s">
        <v>264</v>
      </c>
      <c r="AE124" s="68" t="s">
        <v>264</v>
      </c>
      <c r="AF124" s="68" t="s">
        <v>264</v>
      </c>
      <c r="AG124" s="68" t="s">
        <v>273</v>
      </c>
      <c r="AH124" s="73" t="s">
        <v>22</v>
      </c>
      <c r="AI124" s="74" t="str">
        <f t="shared" si="19"/>
        <v>Moderado</v>
      </c>
      <c r="AJ124" s="75" t="s">
        <v>313</v>
      </c>
      <c r="AK124" s="99" t="s">
        <v>10</v>
      </c>
      <c r="AL124" s="99" t="s">
        <v>17</v>
      </c>
      <c r="AM124" s="98" t="str">
        <f t="shared" si="24"/>
        <v>B5FuerteDirectamente Indirectamente</v>
      </c>
      <c r="AN124" s="75" t="str">
        <f>VLOOKUP(AO124,Hoja3!$G$2:$H$648,2,0)</f>
        <v>A:Improbable / 4:Mayor</v>
      </c>
      <c r="AO124" s="69" t="str">
        <f>VLOOKUP(AM124,Hoja3!F:G,2,0)</f>
        <v>A4</v>
      </c>
      <c r="AP124" s="70" t="str">
        <f>VLOOKUP(AO124,'MATRIZ RAM VALORACIÓN'!$AD$10:$AE$45,2,0)</f>
        <v>Bajo</v>
      </c>
      <c r="AQ124" s="189"/>
      <c r="AR124" s="189"/>
      <c r="AS124" s="110"/>
      <c r="AT124" s="88">
        <f t="shared" si="25"/>
        <v>5</v>
      </c>
      <c r="AU124" s="88">
        <f t="shared" si="26"/>
        <v>70</v>
      </c>
      <c r="AV124" s="89">
        <f t="shared" si="21"/>
        <v>75</v>
      </c>
    </row>
    <row r="125" spans="1:48" s="78" customFormat="1" ht="164.25" customHeight="1" x14ac:dyDescent="0.3">
      <c r="A125" s="98" t="s">
        <v>260</v>
      </c>
      <c r="B125" s="98" t="s">
        <v>475</v>
      </c>
      <c r="C125" s="332" t="s">
        <v>516</v>
      </c>
      <c r="D125" s="101" t="s">
        <v>2194</v>
      </c>
      <c r="E125" s="68" t="s">
        <v>273</v>
      </c>
      <c r="F125" s="68" t="s">
        <v>273</v>
      </c>
      <c r="G125" s="68" t="s">
        <v>273</v>
      </c>
      <c r="H125" s="68" t="s">
        <v>264</v>
      </c>
      <c r="I125" s="68" t="s">
        <v>264</v>
      </c>
      <c r="J125" s="68" t="s">
        <v>273</v>
      </c>
      <c r="K125" s="95" t="s">
        <v>29</v>
      </c>
      <c r="L125" s="95" t="s">
        <v>14</v>
      </c>
      <c r="M125" s="69" t="str">
        <f t="shared" si="16"/>
        <v>B - Raro / 5 - Extremo</v>
      </c>
      <c r="N125" s="69" t="str">
        <f t="shared" si="17"/>
        <v>B5</v>
      </c>
      <c r="O125" s="70" t="str">
        <f>VLOOKUP(N125,'MATRIZ RAM VALORACIÓN'!$AD$10:$AE$45,2,0)</f>
        <v>Intermedio</v>
      </c>
      <c r="P125" s="71" t="str">
        <f t="shared" si="18"/>
        <v>Medio</v>
      </c>
      <c r="Q125" s="147" t="s">
        <v>1901</v>
      </c>
      <c r="R125" s="147" t="s">
        <v>519</v>
      </c>
      <c r="S125" s="180" t="s">
        <v>359</v>
      </c>
      <c r="T125" s="146" t="s">
        <v>1902</v>
      </c>
      <c r="U125" s="84" t="s">
        <v>311</v>
      </c>
      <c r="V125" s="73" t="s">
        <v>265</v>
      </c>
      <c r="W125" s="68" t="s">
        <v>273</v>
      </c>
      <c r="X125" s="68" t="s">
        <v>273</v>
      </c>
      <c r="Y125" s="68" t="s">
        <v>273</v>
      </c>
      <c r="Z125" s="68" t="s">
        <v>273</v>
      </c>
      <c r="AA125" s="68" t="s">
        <v>273</v>
      </c>
      <c r="AB125" s="68" t="s">
        <v>264</v>
      </c>
      <c r="AC125" s="68" t="s">
        <v>264</v>
      </c>
      <c r="AD125" s="68" t="s">
        <v>264</v>
      </c>
      <c r="AE125" s="68" t="s">
        <v>264</v>
      </c>
      <c r="AF125" s="68" t="s">
        <v>264</v>
      </c>
      <c r="AG125" s="68" t="s">
        <v>273</v>
      </c>
      <c r="AH125" s="73" t="s">
        <v>22</v>
      </c>
      <c r="AI125" s="74" t="str">
        <f t="shared" si="19"/>
        <v>Moderado</v>
      </c>
      <c r="AJ125" s="75" t="s">
        <v>313</v>
      </c>
      <c r="AK125" s="99" t="s">
        <v>10</v>
      </c>
      <c r="AL125" s="99" t="s">
        <v>17</v>
      </c>
      <c r="AM125" s="98" t="str">
        <f t="shared" si="24"/>
        <v>B5FuerteDirectamente Indirectamente</v>
      </c>
      <c r="AN125" s="75" t="str">
        <f>VLOOKUP(AO125,Hoja3!$G$2:$H$648,2,0)</f>
        <v>A:Improbable / 4:Mayor</v>
      </c>
      <c r="AO125" s="69" t="str">
        <f>VLOOKUP(AM125,Hoja3!F:G,2,0)</f>
        <v>A4</v>
      </c>
      <c r="AP125" s="70" t="str">
        <f>VLOOKUP(AO125,'MATRIZ RAM VALORACIÓN'!$AD$10:$AE$45,2,0)</f>
        <v>Bajo</v>
      </c>
      <c r="AQ125" s="189"/>
      <c r="AR125" s="189"/>
      <c r="AS125" s="110"/>
      <c r="AT125" s="88">
        <f t="shared" si="25"/>
        <v>15</v>
      </c>
      <c r="AU125" s="88">
        <f t="shared" si="26"/>
        <v>70</v>
      </c>
      <c r="AV125" s="89">
        <f t="shared" si="21"/>
        <v>85</v>
      </c>
    </row>
    <row r="126" spans="1:48" s="78" customFormat="1" ht="164.25" customHeight="1" x14ac:dyDescent="0.3">
      <c r="A126" s="98" t="s">
        <v>260</v>
      </c>
      <c r="B126" s="98" t="s">
        <v>475</v>
      </c>
      <c r="C126" s="332" t="s">
        <v>516</v>
      </c>
      <c r="D126" s="101" t="s">
        <v>2194</v>
      </c>
      <c r="E126" s="68" t="s">
        <v>273</v>
      </c>
      <c r="F126" s="68" t="s">
        <v>273</v>
      </c>
      <c r="G126" s="68" t="s">
        <v>273</v>
      </c>
      <c r="H126" s="68" t="s">
        <v>264</v>
      </c>
      <c r="I126" s="68" t="s">
        <v>264</v>
      </c>
      <c r="J126" s="68" t="s">
        <v>273</v>
      </c>
      <c r="K126" s="95" t="s">
        <v>29</v>
      </c>
      <c r="L126" s="95" t="s">
        <v>14</v>
      </c>
      <c r="M126" s="69" t="str">
        <f t="shared" si="16"/>
        <v>B - Raro / 5 - Extremo</v>
      </c>
      <c r="N126" s="69" t="str">
        <f t="shared" si="17"/>
        <v>B5</v>
      </c>
      <c r="O126" s="70" t="str">
        <f>VLOOKUP(N126,'MATRIZ RAM VALORACIÓN'!$AD$10:$AE$45,2,0)</f>
        <v>Intermedio</v>
      </c>
      <c r="P126" s="71" t="str">
        <f t="shared" si="18"/>
        <v>Medio</v>
      </c>
      <c r="Q126" s="147" t="s">
        <v>1894</v>
      </c>
      <c r="R126" s="101" t="s">
        <v>1903</v>
      </c>
      <c r="S126" s="180" t="s">
        <v>43</v>
      </c>
      <c r="T126" s="115" t="s">
        <v>2086</v>
      </c>
      <c r="U126" s="84" t="s">
        <v>311</v>
      </c>
      <c r="V126" s="73" t="s">
        <v>265</v>
      </c>
      <c r="W126" s="68" t="s">
        <v>273</v>
      </c>
      <c r="X126" s="68" t="s">
        <v>273</v>
      </c>
      <c r="Y126" s="68" t="s">
        <v>273</v>
      </c>
      <c r="Z126" s="68" t="s">
        <v>273</v>
      </c>
      <c r="AA126" s="68" t="s">
        <v>264</v>
      </c>
      <c r="AB126" s="68" t="s">
        <v>264</v>
      </c>
      <c r="AC126" s="68" t="s">
        <v>264</v>
      </c>
      <c r="AD126" s="68" t="s">
        <v>273</v>
      </c>
      <c r="AE126" s="68" t="s">
        <v>264</v>
      </c>
      <c r="AF126" s="68" t="s">
        <v>264</v>
      </c>
      <c r="AG126" s="68" t="s">
        <v>273</v>
      </c>
      <c r="AH126" s="73" t="s">
        <v>22</v>
      </c>
      <c r="AI126" s="74" t="str">
        <f t="shared" si="19"/>
        <v>Moderado</v>
      </c>
      <c r="AJ126" s="75" t="s">
        <v>313</v>
      </c>
      <c r="AK126" s="99" t="s">
        <v>10</v>
      </c>
      <c r="AL126" s="99" t="s">
        <v>17</v>
      </c>
      <c r="AM126" s="98" t="str">
        <f t="shared" si="24"/>
        <v>B5FuerteDirectamente Indirectamente</v>
      </c>
      <c r="AN126" s="75" t="str">
        <f>VLOOKUP(AO126,Hoja3!$G$2:$H$648,2,0)</f>
        <v>A:Improbable / 4:Mayor</v>
      </c>
      <c r="AO126" s="69" t="str">
        <f>VLOOKUP(AM126,Hoja3!F:G,2,0)</f>
        <v>A4</v>
      </c>
      <c r="AP126" s="70" t="str">
        <f>VLOOKUP(AO126,'MATRIZ RAM VALORACIÓN'!$AD$10:$AE$45,2,0)</f>
        <v>Bajo</v>
      </c>
      <c r="AQ126" s="189"/>
      <c r="AR126" s="189"/>
      <c r="AS126" s="110"/>
      <c r="AT126" s="88">
        <f t="shared" si="25"/>
        <v>15</v>
      </c>
      <c r="AU126" s="88">
        <f t="shared" si="26"/>
        <v>70</v>
      </c>
      <c r="AV126" s="89">
        <f t="shared" si="21"/>
        <v>85</v>
      </c>
    </row>
    <row r="127" spans="1:48" s="78" customFormat="1" ht="164.25" customHeight="1" x14ac:dyDescent="0.3">
      <c r="A127" s="98" t="s">
        <v>260</v>
      </c>
      <c r="B127" s="98" t="s">
        <v>475</v>
      </c>
      <c r="C127" s="332" t="s">
        <v>516</v>
      </c>
      <c r="D127" s="101" t="s">
        <v>2194</v>
      </c>
      <c r="E127" s="68" t="s">
        <v>273</v>
      </c>
      <c r="F127" s="68" t="s">
        <v>273</v>
      </c>
      <c r="G127" s="68" t="s">
        <v>273</v>
      </c>
      <c r="H127" s="68" t="s">
        <v>264</v>
      </c>
      <c r="I127" s="68" t="s">
        <v>264</v>
      </c>
      <c r="J127" s="68" t="s">
        <v>273</v>
      </c>
      <c r="K127" s="95" t="s">
        <v>29</v>
      </c>
      <c r="L127" s="95" t="s">
        <v>14</v>
      </c>
      <c r="M127" s="69" t="str">
        <f t="shared" si="16"/>
        <v>B - Raro / 5 - Extremo</v>
      </c>
      <c r="N127" s="69" t="str">
        <f t="shared" si="17"/>
        <v>B5</v>
      </c>
      <c r="O127" s="70" t="str">
        <f>VLOOKUP(N127,'MATRIZ RAM VALORACIÓN'!$AD$10:$AE$45,2,0)</f>
        <v>Intermedio</v>
      </c>
      <c r="P127" s="71" t="str">
        <f t="shared" si="18"/>
        <v>Medio</v>
      </c>
      <c r="Q127" s="101" t="s">
        <v>488</v>
      </c>
      <c r="R127" s="101" t="s">
        <v>2627</v>
      </c>
      <c r="S127" s="180" t="s">
        <v>359</v>
      </c>
      <c r="T127" s="115" t="s">
        <v>489</v>
      </c>
      <c r="U127" s="73" t="s">
        <v>318</v>
      </c>
      <c r="V127" s="73" t="s">
        <v>267</v>
      </c>
      <c r="W127" s="68" t="s">
        <v>264</v>
      </c>
      <c r="X127" s="68" t="s">
        <v>273</v>
      </c>
      <c r="Y127" s="68" t="s">
        <v>273</v>
      </c>
      <c r="Z127" s="68" t="s">
        <v>273</v>
      </c>
      <c r="AA127" s="68" t="s">
        <v>264</v>
      </c>
      <c r="AB127" s="68" t="s">
        <v>264</v>
      </c>
      <c r="AC127" s="68" t="s">
        <v>264</v>
      </c>
      <c r="AD127" s="68" t="s">
        <v>273</v>
      </c>
      <c r="AE127" s="68" t="s">
        <v>264</v>
      </c>
      <c r="AF127" s="68" t="s">
        <v>264</v>
      </c>
      <c r="AG127" s="68" t="s">
        <v>273</v>
      </c>
      <c r="AH127" s="73" t="s">
        <v>22</v>
      </c>
      <c r="AI127" s="74" t="str">
        <f t="shared" si="19"/>
        <v>Moderado</v>
      </c>
      <c r="AJ127" s="75" t="s">
        <v>313</v>
      </c>
      <c r="AK127" s="99" t="s">
        <v>10</v>
      </c>
      <c r="AL127" s="99" t="s">
        <v>17</v>
      </c>
      <c r="AM127" s="98" t="str">
        <f t="shared" si="24"/>
        <v>B5FuerteDirectamente Indirectamente</v>
      </c>
      <c r="AN127" s="75" t="str">
        <f>VLOOKUP(AO127,Hoja3!$G$2:$H$648,2,0)</f>
        <v>A:Improbable / 4:Mayor</v>
      </c>
      <c r="AO127" s="69" t="str">
        <f>VLOOKUP(AM127,Hoja3!F:G,2,0)</f>
        <v>A4</v>
      </c>
      <c r="AP127" s="70" t="str">
        <f>VLOOKUP(AO127,'MATRIZ RAM VALORACIÓN'!$AD$10:$AE$45,2,0)</f>
        <v>Bajo</v>
      </c>
      <c r="AQ127" s="189"/>
      <c r="AR127" s="189"/>
      <c r="AS127" s="110"/>
      <c r="AT127" s="88">
        <f t="shared" si="25"/>
        <v>5</v>
      </c>
      <c r="AU127" s="88">
        <f t="shared" si="26"/>
        <v>70</v>
      </c>
      <c r="AV127" s="89">
        <f t="shared" si="21"/>
        <v>75</v>
      </c>
    </row>
    <row r="128" spans="1:48" s="78" customFormat="1" ht="164.25" customHeight="1" x14ac:dyDescent="0.3">
      <c r="A128" s="98" t="s">
        <v>260</v>
      </c>
      <c r="B128" s="98" t="s">
        <v>475</v>
      </c>
      <c r="C128" s="332" t="s">
        <v>516</v>
      </c>
      <c r="D128" s="101" t="s">
        <v>2194</v>
      </c>
      <c r="E128" s="68" t="s">
        <v>273</v>
      </c>
      <c r="F128" s="68" t="s">
        <v>273</v>
      </c>
      <c r="G128" s="68" t="s">
        <v>273</v>
      </c>
      <c r="H128" s="68" t="s">
        <v>264</v>
      </c>
      <c r="I128" s="68" t="s">
        <v>264</v>
      </c>
      <c r="J128" s="68" t="s">
        <v>273</v>
      </c>
      <c r="K128" s="95" t="s">
        <v>29</v>
      </c>
      <c r="L128" s="95" t="s">
        <v>14</v>
      </c>
      <c r="M128" s="69" t="str">
        <f t="shared" si="16"/>
        <v>B - Raro / 5 - Extremo</v>
      </c>
      <c r="N128" s="69" t="str">
        <f t="shared" si="17"/>
        <v>B5</v>
      </c>
      <c r="O128" s="70" t="str">
        <f>VLOOKUP(N128,'MATRIZ RAM VALORACIÓN'!$AD$10:$AE$45,2,0)</f>
        <v>Intermedio</v>
      </c>
      <c r="P128" s="71" t="str">
        <f t="shared" si="18"/>
        <v>Medio</v>
      </c>
      <c r="Q128" s="101" t="s">
        <v>493</v>
      </c>
      <c r="R128" s="101" t="s">
        <v>494</v>
      </c>
      <c r="S128" s="180" t="s">
        <v>45</v>
      </c>
      <c r="T128" s="115" t="s">
        <v>2107</v>
      </c>
      <c r="U128" s="73" t="s">
        <v>318</v>
      </c>
      <c r="V128" s="73" t="s">
        <v>265</v>
      </c>
      <c r="W128" s="68" t="s">
        <v>264</v>
      </c>
      <c r="X128" s="68" t="s">
        <v>273</v>
      </c>
      <c r="Y128" s="68" t="s">
        <v>273</v>
      </c>
      <c r="Z128" s="68" t="s">
        <v>264</v>
      </c>
      <c r="AA128" s="68" t="s">
        <v>264</v>
      </c>
      <c r="AB128" s="68" t="s">
        <v>264</v>
      </c>
      <c r="AC128" s="68" t="s">
        <v>264</v>
      </c>
      <c r="AD128" s="68" t="s">
        <v>273</v>
      </c>
      <c r="AE128" s="68" t="s">
        <v>264</v>
      </c>
      <c r="AF128" s="68" t="s">
        <v>264</v>
      </c>
      <c r="AG128" s="68" t="s">
        <v>273</v>
      </c>
      <c r="AH128" s="73" t="s">
        <v>22</v>
      </c>
      <c r="AI128" s="74" t="str">
        <f t="shared" si="19"/>
        <v>Moderado</v>
      </c>
      <c r="AJ128" s="75" t="s">
        <v>313</v>
      </c>
      <c r="AK128" s="99" t="s">
        <v>10</v>
      </c>
      <c r="AL128" s="99" t="s">
        <v>17</v>
      </c>
      <c r="AM128" s="98" t="str">
        <f t="shared" si="24"/>
        <v>B5FuerteDirectamente Indirectamente</v>
      </c>
      <c r="AN128" s="75" t="str">
        <f>VLOOKUP(AO128,Hoja3!$G$2:$H$648,2,0)</f>
        <v>A:Improbable / 4:Mayor</v>
      </c>
      <c r="AO128" s="69" t="str">
        <f>VLOOKUP(AM128,Hoja3!F:G,2,0)</f>
        <v>A4</v>
      </c>
      <c r="AP128" s="70" t="str">
        <f>VLOOKUP(AO128,'MATRIZ RAM VALORACIÓN'!$AD$10:$AE$45,2,0)</f>
        <v>Bajo</v>
      </c>
      <c r="AQ128" s="189"/>
      <c r="AR128" s="189"/>
      <c r="AS128" s="110"/>
      <c r="AT128" s="88">
        <f t="shared" si="25"/>
        <v>5</v>
      </c>
      <c r="AU128" s="88">
        <f t="shared" si="26"/>
        <v>70</v>
      </c>
      <c r="AV128" s="89">
        <f t="shared" si="21"/>
        <v>75</v>
      </c>
    </row>
    <row r="129" spans="1:48" s="78" customFormat="1" ht="164.25" customHeight="1" x14ac:dyDescent="0.3">
      <c r="A129" s="98" t="s">
        <v>260</v>
      </c>
      <c r="B129" s="98" t="s">
        <v>475</v>
      </c>
      <c r="C129" s="332" t="s">
        <v>516</v>
      </c>
      <c r="D129" s="101" t="s">
        <v>2194</v>
      </c>
      <c r="E129" s="68" t="s">
        <v>273</v>
      </c>
      <c r="F129" s="68" t="s">
        <v>273</v>
      </c>
      <c r="G129" s="68" t="s">
        <v>273</v>
      </c>
      <c r="H129" s="68" t="s">
        <v>264</v>
      </c>
      <c r="I129" s="68" t="s">
        <v>264</v>
      </c>
      <c r="J129" s="68" t="s">
        <v>273</v>
      </c>
      <c r="K129" s="95" t="s">
        <v>29</v>
      </c>
      <c r="L129" s="95" t="s">
        <v>14</v>
      </c>
      <c r="M129" s="69" t="str">
        <f t="shared" si="16"/>
        <v>B - Raro / 5 - Extremo</v>
      </c>
      <c r="N129" s="69" t="str">
        <f t="shared" si="17"/>
        <v>B5</v>
      </c>
      <c r="O129" s="70" t="str">
        <f>VLOOKUP(N129,'MATRIZ RAM VALORACIÓN'!$AD$10:$AE$45,2,0)</f>
        <v>Intermedio</v>
      </c>
      <c r="P129" s="71" t="str">
        <f t="shared" si="18"/>
        <v>Medio</v>
      </c>
      <c r="Q129" s="101" t="s">
        <v>501</v>
      </c>
      <c r="R129" s="101" t="s">
        <v>502</v>
      </c>
      <c r="S129" s="168" t="s">
        <v>1641</v>
      </c>
      <c r="T129" s="115" t="s">
        <v>322</v>
      </c>
      <c r="U129" s="73" t="s">
        <v>323</v>
      </c>
      <c r="V129" s="73" t="s">
        <v>267</v>
      </c>
      <c r="W129" s="68" t="s">
        <v>273</v>
      </c>
      <c r="X129" s="68" t="s">
        <v>273</v>
      </c>
      <c r="Y129" s="68" t="s">
        <v>273</v>
      </c>
      <c r="Z129" s="68" t="s">
        <v>264</v>
      </c>
      <c r="AA129" s="68" t="s">
        <v>264</v>
      </c>
      <c r="AB129" s="68" t="s">
        <v>264</v>
      </c>
      <c r="AC129" s="68" t="s">
        <v>264</v>
      </c>
      <c r="AD129" s="68" t="s">
        <v>273</v>
      </c>
      <c r="AE129" s="68" t="s">
        <v>264</v>
      </c>
      <c r="AF129" s="68" t="s">
        <v>273</v>
      </c>
      <c r="AG129" s="68" t="s">
        <v>273</v>
      </c>
      <c r="AH129" s="73" t="s">
        <v>22</v>
      </c>
      <c r="AI129" s="74" t="str">
        <f t="shared" si="19"/>
        <v>Fuerte</v>
      </c>
      <c r="AJ129" s="75" t="s">
        <v>313</v>
      </c>
      <c r="AK129" s="99" t="s">
        <v>10</v>
      </c>
      <c r="AL129" s="99" t="s">
        <v>17</v>
      </c>
      <c r="AM129" s="98" t="str">
        <f t="shared" si="24"/>
        <v>B5FuerteDirectamente Indirectamente</v>
      </c>
      <c r="AN129" s="75" t="str">
        <f>VLOOKUP(AO129,Hoja3!$G$2:$H$648,2,0)</f>
        <v>A:Improbable / 4:Mayor</v>
      </c>
      <c r="AO129" s="69" t="str">
        <f>VLOOKUP(AM129,Hoja3!F:G,2,0)</f>
        <v>A4</v>
      </c>
      <c r="AP129" s="70" t="str">
        <f>VLOOKUP(AO129,'MATRIZ RAM VALORACIÓN'!$AD$10:$AE$45,2,0)</f>
        <v>Bajo</v>
      </c>
      <c r="AQ129" s="189"/>
      <c r="AR129" s="189"/>
      <c r="AS129" s="110"/>
      <c r="AT129" s="88">
        <f t="shared" si="25"/>
        <v>30</v>
      </c>
      <c r="AU129" s="88">
        <f t="shared" si="26"/>
        <v>70</v>
      </c>
      <c r="AV129" s="89">
        <f t="shared" si="21"/>
        <v>100</v>
      </c>
    </row>
    <row r="130" spans="1:48" s="78" customFormat="1" ht="164.25" hidden="1" customHeight="1" x14ac:dyDescent="0.3">
      <c r="A130" s="98" t="s">
        <v>262</v>
      </c>
      <c r="B130" s="98" t="s">
        <v>1585</v>
      </c>
      <c r="C130" s="101" t="s">
        <v>523</v>
      </c>
      <c r="D130" s="101" t="s">
        <v>3411</v>
      </c>
      <c r="E130" s="68" t="s">
        <v>264</v>
      </c>
      <c r="F130" s="68" t="s">
        <v>264</v>
      </c>
      <c r="G130" s="68" t="s">
        <v>264</v>
      </c>
      <c r="H130" s="68" t="s">
        <v>264</v>
      </c>
      <c r="I130" s="68" t="s">
        <v>264</v>
      </c>
      <c r="J130" s="68" t="s">
        <v>264</v>
      </c>
      <c r="K130" s="95" t="s">
        <v>29</v>
      </c>
      <c r="L130" s="95" t="s">
        <v>21</v>
      </c>
      <c r="M130" s="69" t="str">
        <f t="shared" ref="M130:M193" si="27">CONCATENATE(K130," / ",L130)</f>
        <v>B - Raro / 4 - Mayor</v>
      </c>
      <c r="N130" s="69" t="str">
        <f t="shared" ref="N130:N193" si="28">CONCATENATE(MID(K130,1,1),MID(L130,1,1))</f>
        <v>B4</v>
      </c>
      <c r="O130" s="70" t="str">
        <f>VLOOKUP(N130,'MATRIZ RAM VALORACIÓN'!$AD$10:$AE$45,2,0)</f>
        <v>Medio</v>
      </c>
      <c r="P130" s="71" t="str">
        <f t="shared" ref="P130:P193" si="29">+IF(O130="Muy Alto","Muy Alto",+IF(O130="Alto","Alto",+IF(O130="Intermedio","Medio",+IF(O130="Medio","Bajo",+IF(O130="Bajo","Bajo","Sin Homologacion")))))</f>
        <v>Bajo</v>
      </c>
      <c r="Q130" s="101" t="s">
        <v>525</v>
      </c>
      <c r="R130" s="101" t="s">
        <v>526</v>
      </c>
      <c r="S130" s="180" t="s">
        <v>359</v>
      </c>
      <c r="T130" s="170" t="s">
        <v>2015</v>
      </c>
      <c r="U130" s="73" t="s">
        <v>318</v>
      </c>
      <c r="V130" s="73" t="s">
        <v>267</v>
      </c>
      <c r="W130" s="68" t="s">
        <v>264</v>
      </c>
      <c r="X130" s="68" t="s">
        <v>264</v>
      </c>
      <c r="Y130" s="68" t="s">
        <v>264</v>
      </c>
      <c r="Z130" s="68" t="s">
        <v>264</v>
      </c>
      <c r="AA130" s="68" t="s">
        <v>264</v>
      </c>
      <c r="AB130" s="68" t="s">
        <v>264</v>
      </c>
      <c r="AC130" s="68" t="s">
        <v>264</v>
      </c>
      <c r="AD130" s="68" t="s">
        <v>264</v>
      </c>
      <c r="AE130" s="68" t="s">
        <v>264</v>
      </c>
      <c r="AF130" s="68" t="s">
        <v>264</v>
      </c>
      <c r="AG130" s="68" t="s">
        <v>273</v>
      </c>
      <c r="AH130" s="73" t="s">
        <v>22</v>
      </c>
      <c r="AI130" s="74" t="str">
        <f t="shared" ref="AI130:AI193" si="30">IF(AV130&gt;=90,"Fuerte",IF(AV130&gt;=75,"Moderado","Débil"))</f>
        <v>Moderado</v>
      </c>
      <c r="AJ130" s="75" t="s">
        <v>313</v>
      </c>
      <c r="AK130" s="99" t="s">
        <v>10</v>
      </c>
      <c r="AL130" s="99" t="s">
        <v>17</v>
      </c>
      <c r="AM130" s="98" t="str">
        <f t="shared" ref="AM130:AM161" si="31">CONCATENATE(N130,AJ130,AK130,AL130)</f>
        <v>B4FuerteDirectamente Indirectamente</v>
      </c>
      <c r="AN130" s="75" t="str">
        <f>VLOOKUP(AO130,Hoja3!$G$2:$H$648,2,0)</f>
        <v>A:Improbable / 3:Moderado</v>
      </c>
      <c r="AO130" s="69" t="str">
        <f>VLOOKUP(AM130,Hoja3!F:G,2,0)</f>
        <v>A3</v>
      </c>
      <c r="AP130" s="70" t="str">
        <f>VLOOKUP(AO130,'MATRIZ RAM VALORACIÓN'!$AD$10:$AE$45,2,0)</f>
        <v>Bajo</v>
      </c>
      <c r="AQ130" s="189"/>
      <c r="AR130" s="189"/>
      <c r="AS130" s="110"/>
      <c r="AT130" s="88">
        <f t="shared" si="25"/>
        <v>5</v>
      </c>
      <c r="AU130" s="88">
        <f t="shared" si="26"/>
        <v>70</v>
      </c>
      <c r="AV130" s="89">
        <f t="shared" si="21"/>
        <v>75</v>
      </c>
    </row>
    <row r="131" spans="1:48" s="78" customFormat="1" ht="164.25" hidden="1" customHeight="1" x14ac:dyDescent="0.3">
      <c r="A131" s="98" t="s">
        <v>262</v>
      </c>
      <c r="B131" s="98" t="s">
        <v>1585</v>
      </c>
      <c r="C131" s="101" t="s">
        <v>523</v>
      </c>
      <c r="D131" s="101" t="s">
        <v>3411</v>
      </c>
      <c r="E131" s="68" t="s">
        <v>264</v>
      </c>
      <c r="F131" s="68" t="s">
        <v>264</v>
      </c>
      <c r="G131" s="68" t="s">
        <v>264</v>
      </c>
      <c r="H131" s="68" t="s">
        <v>264</v>
      </c>
      <c r="I131" s="68" t="s">
        <v>264</v>
      </c>
      <c r="J131" s="68" t="s">
        <v>264</v>
      </c>
      <c r="K131" s="95" t="s">
        <v>29</v>
      </c>
      <c r="L131" s="95" t="s">
        <v>21</v>
      </c>
      <c r="M131" s="69" t="str">
        <f t="shared" si="27"/>
        <v>B - Raro / 4 - Mayor</v>
      </c>
      <c r="N131" s="69" t="str">
        <f t="shared" si="28"/>
        <v>B4</v>
      </c>
      <c r="O131" s="70" t="str">
        <f>VLOOKUP(N131,'MATRIZ RAM VALORACIÓN'!$AD$10:$AE$45,2,0)</f>
        <v>Medio</v>
      </c>
      <c r="P131" s="71" t="str">
        <f t="shared" si="29"/>
        <v>Bajo</v>
      </c>
      <c r="Q131" s="101" t="s">
        <v>532</v>
      </c>
      <c r="R131" s="101" t="s">
        <v>1942</v>
      </c>
      <c r="S131" s="180" t="s">
        <v>45</v>
      </c>
      <c r="T131" s="115" t="s">
        <v>2130</v>
      </c>
      <c r="U131" s="73" t="s">
        <v>318</v>
      </c>
      <c r="V131" s="73" t="s">
        <v>267</v>
      </c>
      <c r="W131" s="68" t="s">
        <v>264</v>
      </c>
      <c r="X131" s="68" t="s">
        <v>264</v>
      </c>
      <c r="Y131" s="68" t="s">
        <v>264</v>
      </c>
      <c r="Z131" s="68" t="s">
        <v>264</v>
      </c>
      <c r="AA131" s="68" t="s">
        <v>264</v>
      </c>
      <c r="AB131" s="68" t="s">
        <v>264</v>
      </c>
      <c r="AC131" s="68" t="s">
        <v>264</v>
      </c>
      <c r="AD131" s="68" t="s">
        <v>264</v>
      </c>
      <c r="AE131" s="68" t="s">
        <v>264</v>
      </c>
      <c r="AF131" s="68" t="s">
        <v>264</v>
      </c>
      <c r="AG131" s="68" t="s">
        <v>273</v>
      </c>
      <c r="AH131" s="73" t="s">
        <v>22</v>
      </c>
      <c r="AI131" s="74" t="str">
        <f t="shared" si="30"/>
        <v>Moderado</v>
      </c>
      <c r="AJ131" s="75" t="s">
        <v>313</v>
      </c>
      <c r="AK131" s="99" t="s">
        <v>10</v>
      </c>
      <c r="AL131" s="99" t="s">
        <v>17</v>
      </c>
      <c r="AM131" s="98" t="str">
        <f t="shared" si="31"/>
        <v>B4FuerteDirectamente Indirectamente</v>
      </c>
      <c r="AN131" s="75" t="str">
        <f>VLOOKUP(AO131,Hoja3!$G$2:$H$648,2,0)</f>
        <v>A:Improbable / 3:Moderado</v>
      </c>
      <c r="AO131" s="69" t="str">
        <f>VLOOKUP(AM131,Hoja3!F:G,2,0)</f>
        <v>A3</v>
      </c>
      <c r="AP131" s="70" t="str">
        <f>VLOOKUP(AO131,'MATRIZ RAM VALORACIÓN'!$AD$10:$AE$45,2,0)</f>
        <v>Bajo</v>
      </c>
      <c r="AQ131" s="189"/>
      <c r="AR131" s="189"/>
      <c r="AS131" s="110"/>
      <c r="AT131" s="88">
        <f t="shared" si="25"/>
        <v>5</v>
      </c>
      <c r="AU131" s="88">
        <f t="shared" si="26"/>
        <v>70</v>
      </c>
      <c r="AV131" s="89">
        <f t="shared" ref="AV131:AV199" si="32">AT131+AU131</f>
        <v>75</v>
      </c>
    </row>
    <row r="132" spans="1:48" s="78" customFormat="1" ht="164.25" hidden="1" customHeight="1" x14ac:dyDescent="0.3">
      <c r="A132" s="98" t="s">
        <v>262</v>
      </c>
      <c r="B132" s="98" t="s">
        <v>1585</v>
      </c>
      <c r="C132" s="101" t="s">
        <v>523</v>
      </c>
      <c r="D132" s="101" t="s">
        <v>3411</v>
      </c>
      <c r="E132" s="68" t="s">
        <v>264</v>
      </c>
      <c r="F132" s="68" t="s">
        <v>264</v>
      </c>
      <c r="G132" s="68" t="s">
        <v>264</v>
      </c>
      <c r="H132" s="68" t="s">
        <v>264</v>
      </c>
      <c r="I132" s="68" t="s">
        <v>264</v>
      </c>
      <c r="J132" s="68" t="s">
        <v>264</v>
      </c>
      <c r="K132" s="95" t="s">
        <v>29</v>
      </c>
      <c r="L132" s="95" t="s">
        <v>21</v>
      </c>
      <c r="M132" s="69" t="str">
        <f t="shared" si="27"/>
        <v>B - Raro / 4 - Mayor</v>
      </c>
      <c r="N132" s="69" t="str">
        <f t="shared" si="28"/>
        <v>B4</v>
      </c>
      <c r="O132" s="70" t="str">
        <f>VLOOKUP(N132,'MATRIZ RAM VALORACIÓN'!$AD$10:$AE$45,2,0)</f>
        <v>Medio</v>
      </c>
      <c r="P132" s="71" t="str">
        <f t="shared" si="29"/>
        <v>Bajo</v>
      </c>
      <c r="Q132" s="101" t="s">
        <v>534</v>
      </c>
      <c r="R132" s="101" t="s">
        <v>1943</v>
      </c>
      <c r="S132" s="180" t="s">
        <v>43</v>
      </c>
      <c r="T132" s="115" t="s">
        <v>2381</v>
      </c>
      <c r="U132" s="73" t="s">
        <v>318</v>
      </c>
      <c r="V132" s="73" t="s">
        <v>265</v>
      </c>
      <c r="W132" s="68" t="s">
        <v>264</v>
      </c>
      <c r="X132" s="68" t="s">
        <v>264</v>
      </c>
      <c r="Y132" s="68" t="s">
        <v>264</v>
      </c>
      <c r="Z132" s="68" t="s">
        <v>264</v>
      </c>
      <c r="AA132" s="68" t="s">
        <v>264</v>
      </c>
      <c r="AB132" s="68" t="s">
        <v>264</v>
      </c>
      <c r="AC132" s="68" t="s">
        <v>264</v>
      </c>
      <c r="AD132" s="68" t="s">
        <v>264</v>
      </c>
      <c r="AE132" s="68" t="s">
        <v>264</v>
      </c>
      <c r="AF132" s="68" t="s">
        <v>264</v>
      </c>
      <c r="AG132" s="68" t="s">
        <v>273</v>
      </c>
      <c r="AH132" s="73" t="s">
        <v>22</v>
      </c>
      <c r="AI132" s="74" t="str">
        <f t="shared" si="30"/>
        <v>Moderado</v>
      </c>
      <c r="AJ132" s="75" t="s">
        <v>313</v>
      </c>
      <c r="AK132" s="99" t="s">
        <v>10</v>
      </c>
      <c r="AL132" s="99" t="s">
        <v>17</v>
      </c>
      <c r="AM132" s="98" t="str">
        <f t="shared" si="31"/>
        <v>B4FuerteDirectamente Indirectamente</v>
      </c>
      <c r="AN132" s="75" t="str">
        <f>VLOOKUP(AO132,Hoja3!$G$2:$H$648,2,0)</f>
        <v>A:Improbable / 3:Moderado</v>
      </c>
      <c r="AO132" s="69" t="str">
        <f>VLOOKUP(AM132,Hoja3!F:G,2,0)</f>
        <v>A3</v>
      </c>
      <c r="AP132" s="70" t="str">
        <f>VLOOKUP(AO132,'MATRIZ RAM VALORACIÓN'!$AD$10:$AE$45,2,0)</f>
        <v>Bajo</v>
      </c>
      <c r="AQ132" s="189"/>
      <c r="AR132" s="189"/>
      <c r="AS132" s="110"/>
      <c r="AT132" s="88">
        <f t="shared" si="25"/>
        <v>5</v>
      </c>
      <c r="AU132" s="88">
        <f t="shared" si="26"/>
        <v>70</v>
      </c>
      <c r="AV132" s="89">
        <f t="shared" si="32"/>
        <v>75</v>
      </c>
    </row>
    <row r="133" spans="1:48" s="78" customFormat="1" ht="164.25" hidden="1" customHeight="1" x14ac:dyDescent="0.3">
      <c r="A133" s="98" t="s">
        <v>262</v>
      </c>
      <c r="B133" s="98" t="s">
        <v>1585</v>
      </c>
      <c r="C133" s="101" t="s">
        <v>523</v>
      </c>
      <c r="D133" s="101" t="s">
        <v>3411</v>
      </c>
      <c r="E133" s="68" t="s">
        <v>264</v>
      </c>
      <c r="F133" s="68" t="s">
        <v>264</v>
      </c>
      <c r="G133" s="68" t="s">
        <v>264</v>
      </c>
      <c r="H133" s="68" t="s">
        <v>264</v>
      </c>
      <c r="I133" s="68" t="s">
        <v>264</v>
      </c>
      <c r="J133" s="68" t="s">
        <v>264</v>
      </c>
      <c r="K133" s="95" t="s">
        <v>29</v>
      </c>
      <c r="L133" s="95" t="s">
        <v>21</v>
      </c>
      <c r="M133" s="69" t="str">
        <f t="shared" si="27"/>
        <v>B - Raro / 4 - Mayor</v>
      </c>
      <c r="N133" s="69" t="str">
        <f t="shared" si="28"/>
        <v>B4</v>
      </c>
      <c r="O133" s="70" t="str">
        <f>VLOOKUP(N133,'MATRIZ RAM VALORACIÓN'!$AD$10:$AE$45,2,0)</f>
        <v>Medio</v>
      </c>
      <c r="P133" s="71" t="str">
        <f t="shared" si="29"/>
        <v>Bajo</v>
      </c>
      <c r="Q133" s="101" t="s">
        <v>528</v>
      </c>
      <c r="R133" s="101" t="s">
        <v>529</v>
      </c>
      <c r="S133" s="180" t="s">
        <v>359</v>
      </c>
      <c r="T133" s="115" t="s">
        <v>530</v>
      </c>
      <c r="U133" s="73" t="s">
        <v>318</v>
      </c>
      <c r="V133" s="73" t="s">
        <v>267</v>
      </c>
      <c r="W133" s="68" t="s">
        <v>264</v>
      </c>
      <c r="X133" s="68" t="s">
        <v>264</v>
      </c>
      <c r="Y133" s="68" t="s">
        <v>264</v>
      </c>
      <c r="Z133" s="68" t="s">
        <v>264</v>
      </c>
      <c r="AA133" s="68" t="s">
        <v>264</v>
      </c>
      <c r="AB133" s="68" t="s">
        <v>264</v>
      </c>
      <c r="AC133" s="68" t="s">
        <v>264</v>
      </c>
      <c r="AD133" s="68" t="s">
        <v>264</v>
      </c>
      <c r="AE133" s="68" t="s">
        <v>264</v>
      </c>
      <c r="AF133" s="68" t="s">
        <v>264</v>
      </c>
      <c r="AG133" s="68" t="s">
        <v>273</v>
      </c>
      <c r="AH133" s="73" t="s">
        <v>22</v>
      </c>
      <c r="AI133" s="74" t="str">
        <f t="shared" si="30"/>
        <v>Moderado</v>
      </c>
      <c r="AJ133" s="75" t="s">
        <v>313</v>
      </c>
      <c r="AK133" s="99" t="s">
        <v>10</v>
      </c>
      <c r="AL133" s="99" t="s">
        <v>17</v>
      </c>
      <c r="AM133" s="98" t="str">
        <f t="shared" si="31"/>
        <v>B4FuerteDirectamente Indirectamente</v>
      </c>
      <c r="AN133" s="75" t="str">
        <f>VLOOKUP(AO133,Hoja3!$G$2:$H$648,2,0)</f>
        <v>A:Improbable / 3:Moderado</v>
      </c>
      <c r="AO133" s="69" t="str">
        <f>VLOOKUP(AM133,Hoja3!F:G,2,0)</f>
        <v>A3</v>
      </c>
      <c r="AP133" s="70" t="str">
        <f>VLOOKUP(AO133,'MATRIZ RAM VALORACIÓN'!$AD$10:$AE$45,2,0)</f>
        <v>Bajo</v>
      </c>
      <c r="AQ133" s="189"/>
      <c r="AR133" s="189"/>
      <c r="AS133" s="110"/>
      <c r="AT133" s="88">
        <f t="shared" si="25"/>
        <v>5</v>
      </c>
      <c r="AU133" s="88">
        <f t="shared" si="26"/>
        <v>70</v>
      </c>
      <c r="AV133" s="89">
        <f t="shared" si="32"/>
        <v>75</v>
      </c>
    </row>
    <row r="134" spans="1:48" s="78" customFormat="1" ht="164.25" hidden="1" customHeight="1" x14ac:dyDescent="0.3">
      <c r="A134" s="98" t="s">
        <v>262</v>
      </c>
      <c r="B134" s="98" t="s">
        <v>1585</v>
      </c>
      <c r="C134" s="101" t="s">
        <v>537</v>
      </c>
      <c r="D134" s="101" t="s">
        <v>3412</v>
      </c>
      <c r="E134" s="68" t="s">
        <v>264</v>
      </c>
      <c r="F134" s="68" t="s">
        <v>264</v>
      </c>
      <c r="G134" s="68" t="s">
        <v>264</v>
      </c>
      <c r="H134" s="68" t="s">
        <v>264</v>
      </c>
      <c r="I134" s="68" t="s">
        <v>264</v>
      </c>
      <c r="J134" s="68" t="s">
        <v>264</v>
      </c>
      <c r="K134" s="95" t="s">
        <v>20</v>
      </c>
      <c r="L134" s="95" t="s">
        <v>14</v>
      </c>
      <c r="M134" s="69" t="str">
        <f t="shared" si="27"/>
        <v>D - Probable / 5 - Extremo</v>
      </c>
      <c r="N134" s="69" t="str">
        <f t="shared" si="28"/>
        <v>D5</v>
      </c>
      <c r="O134" s="70" t="str">
        <f>VLOOKUP(N134,'MATRIZ RAM VALORACIÓN'!$AD$10:$AE$45,2,0)</f>
        <v>Alto</v>
      </c>
      <c r="P134" s="71" t="str">
        <f t="shared" si="29"/>
        <v>Alto</v>
      </c>
      <c r="Q134" s="101" t="s">
        <v>539</v>
      </c>
      <c r="R134" s="101" t="s">
        <v>540</v>
      </c>
      <c r="S134" s="180" t="s">
        <v>359</v>
      </c>
      <c r="T134" s="115" t="s">
        <v>2382</v>
      </c>
      <c r="U134" s="73" t="s">
        <v>318</v>
      </c>
      <c r="V134" s="73" t="s">
        <v>265</v>
      </c>
      <c r="W134" s="68" t="s">
        <v>264</v>
      </c>
      <c r="X134" s="68" t="s">
        <v>264</v>
      </c>
      <c r="Y134" s="68" t="s">
        <v>264</v>
      </c>
      <c r="Z134" s="68" t="s">
        <v>264</v>
      </c>
      <c r="AA134" s="68" t="s">
        <v>264</v>
      </c>
      <c r="AB134" s="68" t="s">
        <v>264</v>
      </c>
      <c r="AC134" s="68" t="s">
        <v>264</v>
      </c>
      <c r="AD134" s="68" t="s">
        <v>264</v>
      </c>
      <c r="AE134" s="68" t="s">
        <v>264</v>
      </c>
      <c r="AF134" s="68" t="s">
        <v>264</v>
      </c>
      <c r="AG134" s="68" t="s">
        <v>273</v>
      </c>
      <c r="AH134" s="73" t="s">
        <v>22</v>
      </c>
      <c r="AI134" s="74" t="str">
        <f t="shared" si="30"/>
        <v>Moderado</v>
      </c>
      <c r="AJ134" s="75" t="s">
        <v>313</v>
      </c>
      <c r="AK134" s="99" t="s">
        <v>10</v>
      </c>
      <c r="AL134" s="99" t="s">
        <v>17</v>
      </c>
      <c r="AM134" s="98" t="str">
        <f t="shared" si="31"/>
        <v>D5FuerteDirectamente Indirectamente</v>
      </c>
      <c r="AN134" s="75" t="str">
        <f>VLOOKUP(AO134,Hoja3!$G$2:$H$648,2,0)</f>
        <v>B:Raro / 4:mayor</v>
      </c>
      <c r="AO134" s="69" t="str">
        <f>VLOOKUP(AM134,Hoja3!F:G,2,0)</f>
        <v>B4</v>
      </c>
      <c r="AP134" s="70" t="str">
        <f>VLOOKUP(AO134,'MATRIZ RAM VALORACIÓN'!$AD$10:$AE$45,2,0)</f>
        <v>Medio</v>
      </c>
      <c r="AQ134" s="189"/>
      <c r="AR134" s="189"/>
      <c r="AS134" s="110"/>
      <c r="AT134" s="88">
        <f t="shared" si="25"/>
        <v>5</v>
      </c>
      <c r="AU134" s="88">
        <f t="shared" si="26"/>
        <v>70</v>
      </c>
      <c r="AV134" s="89">
        <f t="shared" si="32"/>
        <v>75</v>
      </c>
    </row>
    <row r="135" spans="1:48" s="78" customFormat="1" ht="164.25" hidden="1" customHeight="1" x14ac:dyDescent="0.3">
      <c r="A135" s="98" t="s">
        <v>262</v>
      </c>
      <c r="B135" s="98" t="s">
        <v>1585</v>
      </c>
      <c r="C135" s="101" t="s">
        <v>537</v>
      </c>
      <c r="D135" s="101" t="s">
        <v>3412</v>
      </c>
      <c r="E135" s="68" t="s">
        <v>264</v>
      </c>
      <c r="F135" s="68" t="s">
        <v>264</v>
      </c>
      <c r="G135" s="68" t="s">
        <v>264</v>
      </c>
      <c r="H135" s="68" t="s">
        <v>264</v>
      </c>
      <c r="I135" s="68" t="s">
        <v>264</v>
      </c>
      <c r="J135" s="68" t="s">
        <v>264</v>
      </c>
      <c r="K135" s="95" t="s">
        <v>20</v>
      </c>
      <c r="L135" s="95" t="s">
        <v>14</v>
      </c>
      <c r="M135" s="69" t="str">
        <f t="shared" si="27"/>
        <v>D - Probable / 5 - Extremo</v>
      </c>
      <c r="N135" s="69" t="str">
        <f t="shared" si="28"/>
        <v>D5</v>
      </c>
      <c r="O135" s="70" t="str">
        <f>VLOOKUP(N135,'MATRIZ RAM VALORACIÓN'!$AD$10:$AE$45,2,0)</f>
        <v>Alto</v>
      </c>
      <c r="P135" s="71" t="str">
        <f t="shared" si="29"/>
        <v>Alto</v>
      </c>
      <c r="Q135" s="101" t="s">
        <v>542</v>
      </c>
      <c r="R135" s="101" t="s">
        <v>2016</v>
      </c>
      <c r="S135" s="180" t="s">
        <v>33</v>
      </c>
      <c r="T135" s="115" t="s">
        <v>2383</v>
      </c>
      <c r="U135" s="73" t="s">
        <v>318</v>
      </c>
      <c r="V135" s="73" t="s">
        <v>265</v>
      </c>
      <c r="W135" s="68" t="s">
        <v>264</v>
      </c>
      <c r="X135" s="68" t="s">
        <v>264</v>
      </c>
      <c r="Y135" s="68" t="s">
        <v>264</v>
      </c>
      <c r="Z135" s="68" t="s">
        <v>264</v>
      </c>
      <c r="AA135" s="68" t="s">
        <v>264</v>
      </c>
      <c r="AB135" s="68" t="s">
        <v>264</v>
      </c>
      <c r="AC135" s="68" t="s">
        <v>264</v>
      </c>
      <c r="AD135" s="68" t="s">
        <v>264</v>
      </c>
      <c r="AE135" s="68" t="s">
        <v>264</v>
      </c>
      <c r="AF135" s="68" t="s">
        <v>264</v>
      </c>
      <c r="AG135" s="68" t="s">
        <v>273</v>
      </c>
      <c r="AH135" s="73" t="s">
        <v>22</v>
      </c>
      <c r="AI135" s="74" t="str">
        <f t="shared" si="30"/>
        <v>Moderado</v>
      </c>
      <c r="AJ135" s="75" t="s">
        <v>313</v>
      </c>
      <c r="AK135" s="99" t="s">
        <v>10</v>
      </c>
      <c r="AL135" s="99" t="s">
        <v>17</v>
      </c>
      <c r="AM135" s="98" t="str">
        <f t="shared" si="31"/>
        <v>D5FuerteDirectamente Indirectamente</v>
      </c>
      <c r="AN135" s="75" t="str">
        <f>VLOOKUP(AO135,Hoja3!$G$2:$H$648,2,0)</f>
        <v>B:Raro / 4:mayor</v>
      </c>
      <c r="AO135" s="69" t="str">
        <f>VLOOKUP(AM135,Hoja3!F:G,2,0)</f>
        <v>B4</v>
      </c>
      <c r="AP135" s="70" t="str">
        <f>VLOOKUP(AO135,'MATRIZ RAM VALORACIÓN'!$AD$10:$AE$45,2,0)</f>
        <v>Medio</v>
      </c>
      <c r="AQ135" s="189"/>
      <c r="AR135" s="189"/>
      <c r="AS135" s="110"/>
      <c r="AT135" s="88">
        <f t="shared" si="25"/>
        <v>5</v>
      </c>
      <c r="AU135" s="88">
        <f t="shared" si="26"/>
        <v>70</v>
      </c>
      <c r="AV135" s="89">
        <f t="shared" si="32"/>
        <v>75</v>
      </c>
    </row>
    <row r="136" spans="1:48" s="78" customFormat="1" ht="164.25" hidden="1" customHeight="1" x14ac:dyDescent="0.3">
      <c r="A136" s="98" t="s">
        <v>262</v>
      </c>
      <c r="B136" s="98" t="s">
        <v>1585</v>
      </c>
      <c r="C136" s="101" t="s">
        <v>546</v>
      </c>
      <c r="D136" s="101" t="s">
        <v>3413</v>
      </c>
      <c r="E136" s="68" t="s">
        <v>273</v>
      </c>
      <c r="F136" s="68" t="s">
        <v>264</v>
      </c>
      <c r="G136" s="68" t="s">
        <v>264</v>
      </c>
      <c r="H136" s="68" t="s">
        <v>264</v>
      </c>
      <c r="I136" s="68" t="s">
        <v>273</v>
      </c>
      <c r="J136" s="68" t="s">
        <v>264</v>
      </c>
      <c r="K136" s="95" t="s">
        <v>13</v>
      </c>
      <c r="L136" s="95" t="s">
        <v>21</v>
      </c>
      <c r="M136" s="69" t="str">
        <f t="shared" si="27"/>
        <v>E - Muy Probable / 4 - Mayor</v>
      </c>
      <c r="N136" s="69" t="str">
        <f t="shared" si="28"/>
        <v>E4</v>
      </c>
      <c r="O136" s="70" t="str">
        <f>VLOOKUP(N136,'MATRIZ RAM VALORACIÓN'!$AD$10:$AE$45,2,0)</f>
        <v>Alto</v>
      </c>
      <c r="P136" s="71" t="str">
        <f t="shared" si="29"/>
        <v>Alto</v>
      </c>
      <c r="Q136" s="101" t="s">
        <v>548</v>
      </c>
      <c r="R136" s="101" t="s">
        <v>3210</v>
      </c>
      <c r="S136" s="180" t="s">
        <v>359</v>
      </c>
      <c r="T136" s="115" t="s">
        <v>2384</v>
      </c>
      <c r="U136" s="73" t="s">
        <v>318</v>
      </c>
      <c r="V136" s="73" t="s">
        <v>267</v>
      </c>
      <c r="W136" s="68" t="s">
        <v>264</v>
      </c>
      <c r="X136" s="68" t="s">
        <v>264</v>
      </c>
      <c r="Y136" s="68" t="s">
        <v>264</v>
      </c>
      <c r="Z136" s="68" t="s">
        <v>273</v>
      </c>
      <c r="AA136" s="68" t="s">
        <v>264</v>
      </c>
      <c r="AB136" s="68" t="s">
        <v>273</v>
      </c>
      <c r="AC136" s="68" t="s">
        <v>264</v>
      </c>
      <c r="AD136" s="68" t="s">
        <v>264</v>
      </c>
      <c r="AE136" s="68" t="s">
        <v>264</v>
      </c>
      <c r="AF136" s="68" t="s">
        <v>264</v>
      </c>
      <c r="AG136" s="68" t="s">
        <v>273</v>
      </c>
      <c r="AH136" s="73" t="s">
        <v>22</v>
      </c>
      <c r="AI136" s="74" t="str">
        <f t="shared" si="30"/>
        <v>Moderado</v>
      </c>
      <c r="AJ136" s="75" t="s">
        <v>313</v>
      </c>
      <c r="AK136" s="99" t="s">
        <v>10</v>
      </c>
      <c r="AL136" s="99" t="s">
        <v>17</v>
      </c>
      <c r="AM136" s="98" t="str">
        <f t="shared" si="31"/>
        <v>E4FuerteDirectamente Indirectamente</v>
      </c>
      <c r="AN136" s="75" t="str">
        <f>VLOOKUP(AO136,Hoja3!$G$2:$H$648,2,0)</f>
        <v>C:Posible / 3:Moderado</v>
      </c>
      <c r="AO136" s="69" t="str">
        <f>VLOOKUP(AM136,Hoja3!F:G,2,0)</f>
        <v>C3</v>
      </c>
      <c r="AP136" s="70" t="str">
        <f>VLOOKUP(AO136,'MATRIZ RAM VALORACIÓN'!$AD$10:$AE$45,2,0)</f>
        <v>Medio</v>
      </c>
      <c r="AQ136" s="189"/>
      <c r="AR136" s="189"/>
      <c r="AS136" s="110"/>
      <c r="AT136" s="88">
        <f t="shared" si="25"/>
        <v>5</v>
      </c>
      <c r="AU136" s="88">
        <f t="shared" si="26"/>
        <v>70</v>
      </c>
      <c r="AV136" s="89">
        <f t="shared" si="32"/>
        <v>75</v>
      </c>
    </row>
    <row r="137" spans="1:48" s="78" customFormat="1" ht="164.25" hidden="1" customHeight="1" x14ac:dyDescent="0.3">
      <c r="A137" s="98" t="s">
        <v>262</v>
      </c>
      <c r="B137" s="98" t="s">
        <v>1585</v>
      </c>
      <c r="C137" s="101" t="s">
        <v>546</v>
      </c>
      <c r="D137" s="101" t="s">
        <v>3413</v>
      </c>
      <c r="E137" s="68" t="s">
        <v>273</v>
      </c>
      <c r="F137" s="68" t="s">
        <v>264</v>
      </c>
      <c r="G137" s="68" t="s">
        <v>264</v>
      </c>
      <c r="H137" s="68" t="s">
        <v>264</v>
      </c>
      <c r="I137" s="68" t="s">
        <v>273</v>
      </c>
      <c r="J137" s="68" t="s">
        <v>264</v>
      </c>
      <c r="K137" s="95" t="s">
        <v>13</v>
      </c>
      <c r="L137" s="95" t="s">
        <v>21</v>
      </c>
      <c r="M137" s="69" t="str">
        <f t="shared" si="27"/>
        <v>E - Muy Probable / 4 - Mayor</v>
      </c>
      <c r="N137" s="69" t="str">
        <f t="shared" si="28"/>
        <v>E4</v>
      </c>
      <c r="O137" s="70" t="str">
        <f>VLOOKUP(N137,'MATRIZ RAM VALORACIÓN'!$AD$10:$AE$45,2,0)</f>
        <v>Alto</v>
      </c>
      <c r="P137" s="71" t="str">
        <f t="shared" si="29"/>
        <v>Alto</v>
      </c>
      <c r="Q137" s="115" t="s">
        <v>2638</v>
      </c>
      <c r="R137" s="114" t="s">
        <v>2024</v>
      </c>
      <c r="S137" s="180" t="s">
        <v>33</v>
      </c>
      <c r="T137" s="94" t="s">
        <v>2113</v>
      </c>
      <c r="U137" s="73" t="s">
        <v>318</v>
      </c>
      <c r="V137" s="73" t="s">
        <v>265</v>
      </c>
      <c r="W137" s="68" t="s">
        <v>264</v>
      </c>
      <c r="X137" s="68" t="s">
        <v>264</v>
      </c>
      <c r="Y137" s="68" t="s">
        <v>264</v>
      </c>
      <c r="Z137" s="68" t="s">
        <v>264</v>
      </c>
      <c r="AA137" s="68" t="s">
        <v>264</v>
      </c>
      <c r="AB137" s="68" t="s">
        <v>273</v>
      </c>
      <c r="AC137" s="68" t="s">
        <v>264</v>
      </c>
      <c r="AD137" s="68" t="s">
        <v>264</v>
      </c>
      <c r="AE137" s="68" t="s">
        <v>264</v>
      </c>
      <c r="AF137" s="68" t="s">
        <v>264</v>
      </c>
      <c r="AG137" s="68" t="s">
        <v>273</v>
      </c>
      <c r="AH137" s="73" t="s">
        <v>22</v>
      </c>
      <c r="AI137" s="74" t="str">
        <f t="shared" si="30"/>
        <v>Débil</v>
      </c>
      <c r="AJ137" s="75" t="s">
        <v>313</v>
      </c>
      <c r="AK137" s="99" t="s">
        <v>10</v>
      </c>
      <c r="AL137" s="99" t="s">
        <v>17</v>
      </c>
      <c r="AM137" s="98" t="str">
        <f t="shared" si="31"/>
        <v>E4FuerteDirectamente Indirectamente</v>
      </c>
      <c r="AN137" s="75" t="str">
        <f>VLOOKUP(AO137,Hoja3!$G$2:$H$648,2,0)</f>
        <v>C:Posible / 3:Moderado</v>
      </c>
      <c r="AO137" s="69" t="str">
        <f>VLOOKUP(AM137,Hoja3!F:G,2,0)</f>
        <v>C3</v>
      </c>
      <c r="AP137" s="70" t="str">
        <f>VLOOKUP(AO137,'MATRIZ RAM VALORACIÓN'!$AD$10:$AE$45,2,0)</f>
        <v>Medio</v>
      </c>
      <c r="AQ137" s="189"/>
      <c r="AR137" s="189"/>
      <c r="AS137" s="110"/>
      <c r="AT137" s="88"/>
      <c r="AU137" s="88"/>
      <c r="AV137" s="89"/>
    </row>
    <row r="138" spans="1:48" s="78" customFormat="1" ht="164.25" hidden="1" customHeight="1" x14ac:dyDescent="0.3">
      <c r="A138" s="98" t="s">
        <v>262</v>
      </c>
      <c r="B138" s="98" t="s">
        <v>1585</v>
      </c>
      <c r="C138" s="162" t="s">
        <v>550</v>
      </c>
      <c r="D138" s="101" t="s">
        <v>3414</v>
      </c>
      <c r="E138" s="68" t="s">
        <v>273</v>
      </c>
      <c r="F138" s="68" t="s">
        <v>264</v>
      </c>
      <c r="G138" s="68" t="s">
        <v>264</v>
      </c>
      <c r="H138" s="68" t="s">
        <v>264</v>
      </c>
      <c r="I138" s="68" t="s">
        <v>273</v>
      </c>
      <c r="J138" s="68" t="s">
        <v>264</v>
      </c>
      <c r="K138" s="95" t="s">
        <v>13</v>
      </c>
      <c r="L138" s="95" t="s">
        <v>21</v>
      </c>
      <c r="M138" s="69" t="str">
        <f t="shared" si="27"/>
        <v>E - Muy Probable / 4 - Mayor</v>
      </c>
      <c r="N138" s="69" t="str">
        <f t="shared" si="28"/>
        <v>E4</v>
      </c>
      <c r="O138" s="70" t="str">
        <f>VLOOKUP(N138,'MATRIZ RAM VALORACIÓN'!$AD$10:$AE$45,2,0)</f>
        <v>Alto</v>
      </c>
      <c r="P138" s="71" t="str">
        <f t="shared" si="29"/>
        <v>Alto</v>
      </c>
      <c r="Q138" s="145" t="s">
        <v>552</v>
      </c>
      <c r="R138" s="145" t="s">
        <v>1946</v>
      </c>
      <c r="S138" s="180" t="s">
        <v>33</v>
      </c>
      <c r="T138" s="115" t="s">
        <v>2128</v>
      </c>
      <c r="U138" s="73" t="s">
        <v>318</v>
      </c>
      <c r="V138" s="73" t="s">
        <v>265</v>
      </c>
      <c r="W138" s="68" t="s">
        <v>264</v>
      </c>
      <c r="X138" s="68" t="s">
        <v>264</v>
      </c>
      <c r="Y138" s="68" t="s">
        <v>264</v>
      </c>
      <c r="Z138" s="68" t="s">
        <v>264</v>
      </c>
      <c r="AA138" s="68" t="s">
        <v>264</v>
      </c>
      <c r="AB138" s="68" t="s">
        <v>264</v>
      </c>
      <c r="AC138" s="68" t="s">
        <v>264</v>
      </c>
      <c r="AD138" s="68" t="s">
        <v>264</v>
      </c>
      <c r="AE138" s="68" t="s">
        <v>264</v>
      </c>
      <c r="AF138" s="68" t="s">
        <v>264</v>
      </c>
      <c r="AG138" s="68" t="s">
        <v>273</v>
      </c>
      <c r="AH138" s="73" t="s">
        <v>22</v>
      </c>
      <c r="AI138" s="74" t="str">
        <f t="shared" si="30"/>
        <v>Moderado</v>
      </c>
      <c r="AJ138" s="75" t="s">
        <v>313</v>
      </c>
      <c r="AK138" s="99" t="s">
        <v>10</v>
      </c>
      <c r="AL138" s="99" t="s">
        <v>17</v>
      </c>
      <c r="AM138" s="98" t="str">
        <f t="shared" si="31"/>
        <v>E4FuerteDirectamente Indirectamente</v>
      </c>
      <c r="AN138" s="75" t="str">
        <f>VLOOKUP(AO138,Hoja3!$G$2:$H$648,2,0)</f>
        <v>C:Posible / 3:Moderado</v>
      </c>
      <c r="AO138" s="69" t="str">
        <f>VLOOKUP(AM138,Hoja3!F:G,2,0)</f>
        <v>C3</v>
      </c>
      <c r="AP138" s="70" t="str">
        <f>VLOOKUP(AO138,'MATRIZ RAM VALORACIÓN'!$AD$10:$AE$45,2,0)</f>
        <v>Medio</v>
      </c>
      <c r="AQ138" s="189"/>
      <c r="AR138" s="189"/>
      <c r="AS138" s="110"/>
      <c r="AT138" s="88">
        <f t="shared" ref="AT138:AT150" si="33">IF(U138="Automático",30,IF(U138="Manual Dependiente de TI",15,IF(U138="Manual",5,0)))</f>
        <v>5</v>
      </c>
      <c r="AU138" s="88">
        <f t="shared" ref="AU138:AU150" si="34">IF(AH138="Observaciones en operatividad",0,IF(AH138="Observaciones en diseño",20,IF(AH138="Sin observaciones",70,0)))</f>
        <v>70</v>
      </c>
      <c r="AV138" s="89">
        <f t="shared" si="32"/>
        <v>75</v>
      </c>
    </row>
    <row r="139" spans="1:48" s="78" customFormat="1" ht="164.25" hidden="1" customHeight="1" x14ac:dyDescent="0.3">
      <c r="A139" s="98" t="s">
        <v>262</v>
      </c>
      <c r="B139" s="98" t="s">
        <v>1585</v>
      </c>
      <c r="C139" s="162" t="s">
        <v>550</v>
      </c>
      <c r="D139" s="101" t="s">
        <v>3414</v>
      </c>
      <c r="E139" s="68" t="s">
        <v>273</v>
      </c>
      <c r="F139" s="68" t="s">
        <v>264</v>
      </c>
      <c r="G139" s="68" t="s">
        <v>264</v>
      </c>
      <c r="H139" s="68" t="s">
        <v>264</v>
      </c>
      <c r="I139" s="68" t="s">
        <v>273</v>
      </c>
      <c r="J139" s="68" t="s">
        <v>264</v>
      </c>
      <c r="K139" s="95" t="s">
        <v>13</v>
      </c>
      <c r="L139" s="95" t="s">
        <v>21</v>
      </c>
      <c r="M139" s="69" t="str">
        <f t="shared" si="27"/>
        <v>E - Muy Probable / 4 - Mayor</v>
      </c>
      <c r="N139" s="69" t="str">
        <f t="shared" si="28"/>
        <v>E4</v>
      </c>
      <c r="O139" s="70" t="str">
        <f>VLOOKUP(N139,'MATRIZ RAM VALORACIÓN'!$AD$10:$AE$45,2,0)</f>
        <v>Alto</v>
      </c>
      <c r="P139" s="71" t="str">
        <f t="shared" si="29"/>
        <v>Alto</v>
      </c>
      <c r="Q139" s="101" t="s">
        <v>555</v>
      </c>
      <c r="R139" s="101" t="s">
        <v>556</v>
      </c>
      <c r="S139" s="180" t="s">
        <v>45</v>
      </c>
      <c r="T139" s="115" t="s">
        <v>2131</v>
      </c>
      <c r="U139" s="73" t="s">
        <v>318</v>
      </c>
      <c r="V139" s="73" t="s">
        <v>267</v>
      </c>
      <c r="W139" s="68" t="s">
        <v>264</v>
      </c>
      <c r="X139" s="68" t="s">
        <v>264</v>
      </c>
      <c r="Y139" s="68" t="s">
        <v>264</v>
      </c>
      <c r="Z139" s="68" t="s">
        <v>264</v>
      </c>
      <c r="AA139" s="68" t="s">
        <v>264</v>
      </c>
      <c r="AB139" s="68" t="s">
        <v>264</v>
      </c>
      <c r="AC139" s="68" t="s">
        <v>264</v>
      </c>
      <c r="AD139" s="68" t="s">
        <v>264</v>
      </c>
      <c r="AE139" s="68" t="s">
        <v>264</v>
      </c>
      <c r="AF139" s="68" t="s">
        <v>264</v>
      </c>
      <c r="AG139" s="68" t="s">
        <v>273</v>
      </c>
      <c r="AH139" s="73" t="s">
        <v>22</v>
      </c>
      <c r="AI139" s="74" t="str">
        <f t="shared" si="30"/>
        <v>Moderado</v>
      </c>
      <c r="AJ139" s="75" t="s">
        <v>313</v>
      </c>
      <c r="AK139" s="99" t="s">
        <v>10</v>
      </c>
      <c r="AL139" s="99" t="s">
        <v>17</v>
      </c>
      <c r="AM139" s="98" t="str">
        <f t="shared" si="31"/>
        <v>E4FuerteDirectamente Indirectamente</v>
      </c>
      <c r="AN139" s="75" t="str">
        <f>VLOOKUP(AO139,Hoja3!$G$2:$H$648,2,0)</f>
        <v>C:Posible / 3:Moderado</v>
      </c>
      <c r="AO139" s="69" t="str">
        <f>VLOOKUP(AM139,Hoja3!F:G,2,0)</f>
        <v>C3</v>
      </c>
      <c r="AP139" s="70" t="str">
        <f>VLOOKUP(AO139,'MATRIZ RAM VALORACIÓN'!$AD$10:$AE$45,2,0)</f>
        <v>Medio</v>
      </c>
      <c r="AQ139" s="189"/>
      <c r="AR139" s="189"/>
      <c r="AS139" s="110"/>
      <c r="AT139" s="88">
        <f t="shared" si="33"/>
        <v>5</v>
      </c>
      <c r="AU139" s="88">
        <f t="shared" si="34"/>
        <v>70</v>
      </c>
      <c r="AV139" s="89">
        <f t="shared" si="32"/>
        <v>75</v>
      </c>
    </row>
    <row r="140" spans="1:48" s="78" customFormat="1" ht="164.25" hidden="1" customHeight="1" x14ac:dyDescent="0.3">
      <c r="A140" s="98" t="s">
        <v>262</v>
      </c>
      <c r="B140" s="98" t="s">
        <v>1585</v>
      </c>
      <c r="C140" s="162" t="s">
        <v>550</v>
      </c>
      <c r="D140" s="101" t="s">
        <v>3414</v>
      </c>
      <c r="E140" s="68" t="s">
        <v>273</v>
      </c>
      <c r="F140" s="68" t="s">
        <v>264</v>
      </c>
      <c r="G140" s="68" t="s">
        <v>264</v>
      </c>
      <c r="H140" s="68" t="s">
        <v>264</v>
      </c>
      <c r="I140" s="68" t="s">
        <v>273</v>
      </c>
      <c r="J140" s="68" t="s">
        <v>264</v>
      </c>
      <c r="K140" s="95" t="s">
        <v>13</v>
      </c>
      <c r="L140" s="95" t="s">
        <v>21</v>
      </c>
      <c r="M140" s="69" t="str">
        <f t="shared" si="27"/>
        <v>E - Muy Probable / 4 - Mayor</v>
      </c>
      <c r="N140" s="69" t="str">
        <f t="shared" si="28"/>
        <v>E4</v>
      </c>
      <c r="O140" s="70" t="str">
        <f>VLOOKUP(N140,'MATRIZ RAM VALORACIÓN'!$AD$10:$AE$45,2,0)</f>
        <v>Alto</v>
      </c>
      <c r="P140" s="71" t="str">
        <f t="shared" si="29"/>
        <v>Alto</v>
      </c>
      <c r="Q140" s="101" t="s">
        <v>557</v>
      </c>
      <c r="R140" s="101" t="s">
        <v>558</v>
      </c>
      <c r="S140" s="180" t="s">
        <v>45</v>
      </c>
      <c r="T140" s="115" t="s">
        <v>2132</v>
      </c>
      <c r="U140" s="73" t="s">
        <v>318</v>
      </c>
      <c r="V140" s="73" t="s">
        <v>265</v>
      </c>
      <c r="W140" s="68" t="s">
        <v>273</v>
      </c>
      <c r="X140" s="68" t="s">
        <v>264</v>
      </c>
      <c r="Y140" s="68" t="s">
        <v>264</v>
      </c>
      <c r="Z140" s="68" t="s">
        <v>264</v>
      </c>
      <c r="AA140" s="68" t="s">
        <v>264</v>
      </c>
      <c r="AB140" s="68" t="s">
        <v>264</v>
      </c>
      <c r="AC140" s="68" t="s">
        <v>264</v>
      </c>
      <c r="AD140" s="68" t="s">
        <v>264</v>
      </c>
      <c r="AE140" s="68" t="s">
        <v>264</v>
      </c>
      <c r="AF140" s="68" t="s">
        <v>264</v>
      </c>
      <c r="AG140" s="68" t="s">
        <v>273</v>
      </c>
      <c r="AH140" s="73" t="s">
        <v>22</v>
      </c>
      <c r="AI140" s="74" t="str">
        <f t="shared" si="30"/>
        <v>Moderado</v>
      </c>
      <c r="AJ140" s="75" t="s">
        <v>313</v>
      </c>
      <c r="AK140" s="99" t="s">
        <v>10</v>
      </c>
      <c r="AL140" s="99" t="s">
        <v>17</v>
      </c>
      <c r="AM140" s="98" t="str">
        <f t="shared" si="31"/>
        <v>E4FuerteDirectamente Indirectamente</v>
      </c>
      <c r="AN140" s="75" t="str">
        <f>VLOOKUP(AO140,Hoja3!$G$2:$H$648,2,0)</f>
        <v>C:Posible / 3:Moderado</v>
      </c>
      <c r="AO140" s="69" t="str">
        <f>VLOOKUP(AM140,Hoja3!F:G,2,0)</f>
        <v>C3</v>
      </c>
      <c r="AP140" s="70" t="str">
        <f>VLOOKUP(AO140,'MATRIZ RAM VALORACIÓN'!$AD$10:$AE$45,2,0)</f>
        <v>Medio</v>
      </c>
      <c r="AQ140" s="189"/>
      <c r="AR140" s="189"/>
      <c r="AS140" s="110"/>
      <c r="AT140" s="88">
        <f t="shared" si="33"/>
        <v>5</v>
      </c>
      <c r="AU140" s="88">
        <f t="shared" si="34"/>
        <v>70</v>
      </c>
      <c r="AV140" s="89">
        <f t="shared" si="32"/>
        <v>75</v>
      </c>
    </row>
    <row r="141" spans="1:48" s="78" customFormat="1" ht="164.25" hidden="1" customHeight="1" x14ac:dyDescent="0.3">
      <c r="A141" s="98" t="s">
        <v>262</v>
      </c>
      <c r="B141" s="98" t="s">
        <v>1585</v>
      </c>
      <c r="C141" s="162" t="s">
        <v>560</v>
      </c>
      <c r="D141" s="101" t="s">
        <v>3415</v>
      </c>
      <c r="E141" s="68" t="s">
        <v>273</v>
      </c>
      <c r="F141" s="68" t="s">
        <v>264</v>
      </c>
      <c r="G141" s="68" t="s">
        <v>264</v>
      </c>
      <c r="H141" s="68" t="s">
        <v>264</v>
      </c>
      <c r="I141" s="68" t="s">
        <v>273</v>
      </c>
      <c r="J141" s="68" t="s">
        <v>273</v>
      </c>
      <c r="K141" s="95" t="s">
        <v>13</v>
      </c>
      <c r="L141" s="95" t="s">
        <v>21</v>
      </c>
      <c r="M141" s="69" t="str">
        <f t="shared" si="27"/>
        <v>E - Muy Probable / 4 - Mayor</v>
      </c>
      <c r="N141" s="69" t="str">
        <f t="shared" si="28"/>
        <v>E4</v>
      </c>
      <c r="O141" s="70" t="str">
        <f>VLOOKUP(N141,'MATRIZ RAM VALORACIÓN'!$AD$10:$AE$45,2,0)</f>
        <v>Alto</v>
      </c>
      <c r="P141" s="71" t="str">
        <f t="shared" si="29"/>
        <v>Alto</v>
      </c>
      <c r="Q141" s="101" t="s">
        <v>324</v>
      </c>
      <c r="R141" s="101" t="s">
        <v>325</v>
      </c>
      <c r="S141" s="180" t="s">
        <v>1768</v>
      </c>
      <c r="T141" s="115" t="s">
        <v>326</v>
      </c>
      <c r="U141" s="73" t="s">
        <v>311</v>
      </c>
      <c r="V141" s="73" t="s">
        <v>267</v>
      </c>
      <c r="W141" s="68" t="s">
        <v>273</v>
      </c>
      <c r="X141" s="68" t="s">
        <v>264</v>
      </c>
      <c r="Y141" s="68" t="s">
        <v>264</v>
      </c>
      <c r="Z141" s="68" t="s">
        <v>273</v>
      </c>
      <c r="AA141" s="68" t="s">
        <v>264</v>
      </c>
      <c r="AB141" s="68" t="s">
        <v>273</v>
      </c>
      <c r="AC141" s="68" t="s">
        <v>264</v>
      </c>
      <c r="AD141" s="68" t="s">
        <v>264</v>
      </c>
      <c r="AE141" s="68" t="s">
        <v>264</v>
      </c>
      <c r="AF141" s="68" t="s">
        <v>264</v>
      </c>
      <c r="AG141" s="68" t="s">
        <v>273</v>
      </c>
      <c r="AH141" s="73" t="s">
        <v>22</v>
      </c>
      <c r="AI141" s="74" t="str">
        <f t="shared" si="30"/>
        <v>Moderado</v>
      </c>
      <c r="AJ141" s="75" t="s">
        <v>313</v>
      </c>
      <c r="AK141" s="99" t="s">
        <v>10</v>
      </c>
      <c r="AL141" s="99" t="s">
        <v>17</v>
      </c>
      <c r="AM141" s="98" t="str">
        <f t="shared" si="31"/>
        <v>E4FuerteDirectamente Indirectamente</v>
      </c>
      <c r="AN141" s="75" t="str">
        <f>VLOOKUP(AO141,Hoja3!$G$2:$H$648,2,0)</f>
        <v>C:Posible / 3:Moderado</v>
      </c>
      <c r="AO141" s="69" t="str">
        <f>VLOOKUP(AM141,Hoja3!F:G,2,0)</f>
        <v>C3</v>
      </c>
      <c r="AP141" s="70" t="str">
        <f>VLOOKUP(AO141,'MATRIZ RAM VALORACIÓN'!$AD$10:$AE$45,2,0)</f>
        <v>Medio</v>
      </c>
      <c r="AQ141" s="189"/>
      <c r="AR141" s="189"/>
      <c r="AS141" s="110"/>
      <c r="AT141" s="88">
        <f t="shared" si="33"/>
        <v>15</v>
      </c>
      <c r="AU141" s="88">
        <f t="shared" si="34"/>
        <v>70</v>
      </c>
      <c r="AV141" s="89">
        <f t="shared" si="32"/>
        <v>85</v>
      </c>
    </row>
    <row r="142" spans="1:48" s="78" customFormat="1" ht="164.25" hidden="1" customHeight="1" x14ac:dyDescent="0.3">
      <c r="A142" s="98" t="s">
        <v>262</v>
      </c>
      <c r="B142" s="98" t="s">
        <v>1585</v>
      </c>
      <c r="C142" s="162" t="s">
        <v>560</v>
      </c>
      <c r="D142" s="101" t="s">
        <v>3415</v>
      </c>
      <c r="E142" s="68" t="s">
        <v>273</v>
      </c>
      <c r="F142" s="68" t="s">
        <v>264</v>
      </c>
      <c r="G142" s="68" t="s">
        <v>264</v>
      </c>
      <c r="H142" s="68" t="s">
        <v>264</v>
      </c>
      <c r="I142" s="68" t="s">
        <v>273</v>
      </c>
      <c r="J142" s="68" t="s">
        <v>273</v>
      </c>
      <c r="K142" s="95" t="s">
        <v>13</v>
      </c>
      <c r="L142" s="95" t="s">
        <v>21</v>
      </c>
      <c r="M142" s="69" t="str">
        <f t="shared" si="27"/>
        <v>E - Muy Probable / 4 - Mayor</v>
      </c>
      <c r="N142" s="69" t="str">
        <f t="shared" si="28"/>
        <v>E4</v>
      </c>
      <c r="O142" s="70" t="str">
        <f>VLOOKUP(N142,'MATRIZ RAM VALORACIÓN'!$AD$10:$AE$45,2,0)</f>
        <v>Alto</v>
      </c>
      <c r="P142" s="71" t="str">
        <f t="shared" si="29"/>
        <v>Alto</v>
      </c>
      <c r="Q142" s="101" t="s">
        <v>569</v>
      </c>
      <c r="R142" s="101" t="s">
        <v>570</v>
      </c>
      <c r="S142" s="180" t="s">
        <v>45</v>
      </c>
      <c r="T142" s="115" t="s">
        <v>2133</v>
      </c>
      <c r="U142" s="73" t="s">
        <v>318</v>
      </c>
      <c r="V142" s="73" t="s">
        <v>267</v>
      </c>
      <c r="W142" s="68" t="s">
        <v>264</v>
      </c>
      <c r="X142" s="68" t="s">
        <v>264</v>
      </c>
      <c r="Y142" s="68" t="s">
        <v>264</v>
      </c>
      <c r="Z142" s="68" t="s">
        <v>264</v>
      </c>
      <c r="AA142" s="68" t="s">
        <v>264</v>
      </c>
      <c r="AB142" s="68" t="s">
        <v>264</v>
      </c>
      <c r="AC142" s="68" t="s">
        <v>264</v>
      </c>
      <c r="AD142" s="68" t="s">
        <v>264</v>
      </c>
      <c r="AE142" s="68" t="s">
        <v>264</v>
      </c>
      <c r="AF142" s="68" t="s">
        <v>264</v>
      </c>
      <c r="AG142" s="68" t="s">
        <v>273</v>
      </c>
      <c r="AH142" s="73" t="s">
        <v>22</v>
      </c>
      <c r="AI142" s="74" t="str">
        <f t="shared" si="30"/>
        <v>Moderado</v>
      </c>
      <c r="AJ142" s="75" t="s">
        <v>313</v>
      </c>
      <c r="AK142" s="99" t="s">
        <v>10</v>
      </c>
      <c r="AL142" s="99" t="s">
        <v>17</v>
      </c>
      <c r="AM142" s="98" t="str">
        <f t="shared" si="31"/>
        <v>E4FuerteDirectamente Indirectamente</v>
      </c>
      <c r="AN142" s="75" t="str">
        <f>VLOOKUP(AO142,Hoja3!$G$2:$H$648,2,0)</f>
        <v>C:Posible / 3:Moderado</v>
      </c>
      <c r="AO142" s="69" t="str">
        <f>VLOOKUP(AM142,Hoja3!F:G,2,0)</f>
        <v>C3</v>
      </c>
      <c r="AP142" s="70" t="str">
        <f>VLOOKUP(AO142,'MATRIZ RAM VALORACIÓN'!$AD$10:$AE$45,2,0)</f>
        <v>Medio</v>
      </c>
      <c r="AQ142" s="189"/>
      <c r="AR142" s="189"/>
      <c r="AS142" s="110"/>
      <c r="AT142" s="88">
        <f t="shared" si="33"/>
        <v>5</v>
      </c>
      <c r="AU142" s="88">
        <f t="shared" si="34"/>
        <v>70</v>
      </c>
      <c r="AV142" s="89">
        <f t="shared" si="32"/>
        <v>75</v>
      </c>
    </row>
    <row r="143" spans="1:48" s="78" customFormat="1" ht="164.25" hidden="1" customHeight="1" x14ac:dyDescent="0.3">
      <c r="A143" s="98" t="s">
        <v>262</v>
      </c>
      <c r="B143" s="98" t="s">
        <v>1585</v>
      </c>
      <c r="C143" s="162" t="s">
        <v>560</v>
      </c>
      <c r="D143" s="101" t="s">
        <v>3415</v>
      </c>
      <c r="E143" s="68" t="s">
        <v>273</v>
      </c>
      <c r="F143" s="68" t="s">
        <v>264</v>
      </c>
      <c r="G143" s="68" t="s">
        <v>264</v>
      </c>
      <c r="H143" s="68" t="s">
        <v>264</v>
      </c>
      <c r="I143" s="68" t="s">
        <v>273</v>
      </c>
      <c r="J143" s="68" t="s">
        <v>273</v>
      </c>
      <c r="K143" s="95" t="s">
        <v>13</v>
      </c>
      <c r="L143" s="95" t="s">
        <v>21</v>
      </c>
      <c r="M143" s="69" t="str">
        <f t="shared" si="27"/>
        <v>E - Muy Probable / 4 - Mayor</v>
      </c>
      <c r="N143" s="69" t="str">
        <f t="shared" si="28"/>
        <v>E4</v>
      </c>
      <c r="O143" s="70" t="str">
        <f>VLOOKUP(N143,'MATRIZ RAM VALORACIÓN'!$AD$10:$AE$45,2,0)</f>
        <v>Alto</v>
      </c>
      <c r="P143" s="71" t="str">
        <f t="shared" si="29"/>
        <v>Alto</v>
      </c>
      <c r="Q143" s="101" t="s">
        <v>571</v>
      </c>
      <c r="R143" s="101" t="s">
        <v>2264</v>
      </c>
      <c r="S143" s="180" t="s">
        <v>18</v>
      </c>
      <c r="T143" s="115" t="s">
        <v>572</v>
      </c>
      <c r="U143" s="73" t="s">
        <v>318</v>
      </c>
      <c r="V143" s="73" t="s">
        <v>265</v>
      </c>
      <c r="W143" s="68" t="s">
        <v>264</v>
      </c>
      <c r="X143" s="68" t="s">
        <v>264</v>
      </c>
      <c r="Y143" s="68" t="s">
        <v>264</v>
      </c>
      <c r="Z143" s="68" t="s">
        <v>264</v>
      </c>
      <c r="AA143" s="68" t="s">
        <v>264</v>
      </c>
      <c r="AB143" s="68" t="s">
        <v>264</v>
      </c>
      <c r="AC143" s="68" t="s">
        <v>264</v>
      </c>
      <c r="AD143" s="68" t="s">
        <v>264</v>
      </c>
      <c r="AE143" s="68" t="s">
        <v>264</v>
      </c>
      <c r="AF143" s="68" t="s">
        <v>264</v>
      </c>
      <c r="AG143" s="68" t="s">
        <v>273</v>
      </c>
      <c r="AH143" s="73" t="s">
        <v>22</v>
      </c>
      <c r="AI143" s="74" t="str">
        <f t="shared" si="30"/>
        <v>Moderado</v>
      </c>
      <c r="AJ143" s="75" t="s">
        <v>313</v>
      </c>
      <c r="AK143" s="99" t="s">
        <v>10</v>
      </c>
      <c r="AL143" s="99" t="s">
        <v>17</v>
      </c>
      <c r="AM143" s="98" t="str">
        <f t="shared" si="31"/>
        <v>E4FuerteDirectamente Indirectamente</v>
      </c>
      <c r="AN143" s="75" t="str">
        <f>VLOOKUP(AO143,Hoja3!$G$2:$H$648,2,0)</f>
        <v>C:Posible / 3:Moderado</v>
      </c>
      <c r="AO143" s="69" t="str">
        <f>VLOOKUP(AM143,Hoja3!F:G,2,0)</f>
        <v>C3</v>
      </c>
      <c r="AP143" s="70" t="str">
        <f>VLOOKUP(AO143,'MATRIZ RAM VALORACIÓN'!$AD$10:$AE$45,2,0)</f>
        <v>Medio</v>
      </c>
      <c r="AQ143" s="189"/>
      <c r="AR143" s="189"/>
      <c r="AS143" s="110"/>
      <c r="AT143" s="88">
        <f t="shared" si="33"/>
        <v>5</v>
      </c>
      <c r="AU143" s="88">
        <f t="shared" si="34"/>
        <v>70</v>
      </c>
      <c r="AV143" s="89">
        <f t="shared" si="32"/>
        <v>75</v>
      </c>
    </row>
    <row r="144" spans="1:48" s="78" customFormat="1" ht="164.25" hidden="1" customHeight="1" x14ac:dyDescent="0.3">
      <c r="A144" s="98" t="s">
        <v>262</v>
      </c>
      <c r="B144" s="98" t="s">
        <v>1585</v>
      </c>
      <c r="C144" s="101" t="s">
        <v>560</v>
      </c>
      <c r="D144" s="101" t="s">
        <v>3415</v>
      </c>
      <c r="E144" s="68" t="s">
        <v>273</v>
      </c>
      <c r="F144" s="68" t="s">
        <v>264</v>
      </c>
      <c r="G144" s="68" t="s">
        <v>264</v>
      </c>
      <c r="H144" s="68" t="s">
        <v>264</v>
      </c>
      <c r="I144" s="68" t="s">
        <v>273</v>
      </c>
      <c r="J144" s="68" t="s">
        <v>273</v>
      </c>
      <c r="K144" s="95" t="s">
        <v>13</v>
      </c>
      <c r="L144" s="95" t="s">
        <v>21</v>
      </c>
      <c r="M144" s="69" t="str">
        <f t="shared" si="27"/>
        <v>E - Muy Probable / 4 - Mayor</v>
      </c>
      <c r="N144" s="69" t="str">
        <f t="shared" si="28"/>
        <v>E4</v>
      </c>
      <c r="O144" s="70" t="str">
        <f>VLOOKUP(N144,'MATRIZ RAM VALORACIÓN'!$AD$10:$AE$45,2,0)</f>
        <v>Alto</v>
      </c>
      <c r="P144" s="71" t="str">
        <f t="shared" si="29"/>
        <v>Alto</v>
      </c>
      <c r="Q144" s="101" t="s">
        <v>573</v>
      </c>
      <c r="R144" s="101" t="s">
        <v>574</v>
      </c>
      <c r="S144" s="180" t="s">
        <v>18</v>
      </c>
      <c r="T144" s="115" t="s">
        <v>572</v>
      </c>
      <c r="U144" s="73" t="s">
        <v>318</v>
      </c>
      <c r="V144" s="73" t="s">
        <v>265</v>
      </c>
      <c r="W144" s="68" t="s">
        <v>264</v>
      </c>
      <c r="X144" s="68" t="s">
        <v>264</v>
      </c>
      <c r="Y144" s="68" t="s">
        <v>264</v>
      </c>
      <c r="Z144" s="68" t="s">
        <v>264</v>
      </c>
      <c r="AA144" s="68" t="s">
        <v>264</v>
      </c>
      <c r="AB144" s="68" t="s">
        <v>264</v>
      </c>
      <c r="AC144" s="68" t="s">
        <v>264</v>
      </c>
      <c r="AD144" s="68" t="s">
        <v>264</v>
      </c>
      <c r="AE144" s="68" t="s">
        <v>264</v>
      </c>
      <c r="AF144" s="68" t="s">
        <v>264</v>
      </c>
      <c r="AG144" s="68" t="s">
        <v>273</v>
      </c>
      <c r="AH144" s="73" t="s">
        <v>22</v>
      </c>
      <c r="AI144" s="74" t="str">
        <f t="shared" si="30"/>
        <v>Moderado</v>
      </c>
      <c r="AJ144" s="75" t="s">
        <v>313</v>
      </c>
      <c r="AK144" s="99" t="s">
        <v>10</v>
      </c>
      <c r="AL144" s="99" t="s">
        <v>17</v>
      </c>
      <c r="AM144" s="98" t="str">
        <f t="shared" si="31"/>
        <v>E4FuerteDirectamente Indirectamente</v>
      </c>
      <c r="AN144" s="75" t="str">
        <f>VLOOKUP(AO144,Hoja3!$G$2:$H$648,2,0)</f>
        <v>C:Posible / 3:Moderado</v>
      </c>
      <c r="AO144" s="69" t="str">
        <f>VLOOKUP(AM144,Hoja3!F:G,2,0)</f>
        <v>C3</v>
      </c>
      <c r="AP144" s="70" t="str">
        <f>VLOOKUP(AO144,'MATRIZ RAM VALORACIÓN'!$AD$10:$AE$45,2,0)</f>
        <v>Medio</v>
      </c>
      <c r="AQ144" s="189"/>
      <c r="AR144" s="189"/>
      <c r="AS144" s="110"/>
      <c r="AT144" s="88">
        <f t="shared" si="33"/>
        <v>5</v>
      </c>
      <c r="AU144" s="88">
        <f t="shared" si="34"/>
        <v>70</v>
      </c>
      <c r="AV144" s="89">
        <f t="shared" si="32"/>
        <v>75</v>
      </c>
    </row>
    <row r="145" spans="1:48" s="78" customFormat="1" ht="164.25" hidden="1" customHeight="1" x14ac:dyDescent="0.3">
      <c r="A145" s="98" t="s">
        <v>262</v>
      </c>
      <c r="B145" s="98" t="s">
        <v>1585</v>
      </c>
      <c r="C145" s="101" t="s">
        <v>560</v>
      </c>
      <c r="D145" s="101" t="s">
        <v>3415</v>
      </c>
      <c r="E145" s="68" t="s">
        <v>273</v>
      </c>
      <c r="F145" s="68" t="s">
        <v>264</v>
      </c>
      <c r="G145" s="68" t="s">
        <v>264</v>
      </c>
      <c r="H145" s="68" t="s">
        <v>264</v>
      </c>
      <c r="I145" s="68" t="s">
        <v>273</v>
      </c>
      <c r="J145" s="68" t="s">
        <v>273</v>
      </c>
      <c r="K145" s="95" t="s">
        <v>13</v>
      </c>
      <c r="L145" s="95" t="s">
        <v>21</v>
      </c>
      <c r="M145" s="69" t="str">
        <f t="shared" si="27"/>
        <v>E - Muy Probable / 4 - Mayor</v>
      </c>
      <c r="N145" s="69" t="str">
        <f t="shared" si="28"/>
        <v>E4</v>
      </c>
      <c r="O145" s="70" t="str">
        <f>VLOOKUP(N145,'MATRIZ RAM VALORACIÓN'!$AD$10:$AE$45,2,0)</f>
        <v>Alto</v>
      </c>
      <c r="P145" s="71" t="str">
        <f t="shared" si="29"/>
        <v>Alto</v>
      </c>
      <c r="Q145" s="101" t="s">
        <v>561</v>
      </c>
      <c r="R145" s="101" t="s">
        <v>1947</v>
      </c>
      <c r="S145" s="168" t="s">
        <v>1641</v>
      </c>
      <c r="T145" s="115" t="s">
        <v>562</v>
      </c>
      <c r="U145" s="73" t="s">
        <v>323</v>
      </c>
      <c r="V145" s="73" t="s">
        <v>267</v>
      </c>
      <c r="W145" s="68" t="s">
        <v>273</v>
      </c>
      <c r="X145" s="68" t="s">
        <v>264</v>
      </c>
      <c r="Y145" s="68" t="s">
        <v>264</v>
      </c>
      <c r="Z145" s="68" t="s">
        <v>273</v>
      </c>
      <c r="AA145" s="68" t="s">
        <v>264</v>
      </c>
      <c r="AB145" s="68" t="s">
        <v>273</v>
      </c>
      <c r="AC145" s="68" t="s">
        <v>264</v>
      </c>
      <c r="AD145" s="68" t="s">
        <v>264</v>
      </c>
      <c r="AE145" s="68" t="s">
        <v>264</v>
      </c>
      <c r="AF145" s="68" t="s">
        <v>264</v>
      </c>
      <c r="AG145" s="68" t="s">
        <v>273</v>
      </c>
      <c r="AH145" s="73" t="s">
        <v>22</v>
      </c>
      <c r="AI145" s="74" t="str">
        <f t="shared" si="30"/>
        <v>Fuerte</v>
      </c>
      <c r="AJ145" s="75" t="s">
        <v>313</v>
      </c>
      <c r="AK145" s="99" t="s">
        <v>10</v>
      </c>
      <c r="AL145" s="99" t="s">
        <v>17</v>
      </c>
      <c r="AM145" s="98" t="str">
        <f t="shared" si="31"/>
        <v>E4FuerteDirectamente Indirectamente</v>
      </c>
      <c r="AN145" s="75" t="str">
        <f>VLOOKUP(AO145,Hoja3!$G$2:$H$648,2,0)</f>
        <v>C:Posible / 3:Moderado</v>
      </c>
      <c r="AO145" s="69" t="str">
        <f>VLOOKUP(AM145,Hoja3!F:G,2,0)</f>
        <v>C3</v>
      </c>
      <c r="AP145" s="70" t="str">
        <f>VLOOKUP(AO145,'MATRIZ RAM VALORACIÓN'!$AD$10:$AE$45,2,0)</f>
        <v>Medio</v>
      </c>
      <c r="AQ145" s="189"/>
      <c r="AR145" s="189"/>
      <c r="AS145" s="110"/>
      <c r="AT145" s="88">
        <f t="shared" si="33"/>
        <v>30</v>
      </c>
      <c r="AU145" s="88">
        <f t="shared" si="34"/>
        <v>70</v>
      </c>
      <c r="AV145" s="89">
        <f t="shared" si="32"/>
        <v>100</v>
      </c>
    </row>
    <row r="146" spans="1:48" s="78" customFormat="1" ht="164.25" hidden="1" customHeight="1" x14ac:dyDescent="0.3">
      <c r="A146" s="98" t="s">
        <v>262</v>
      </c>
      <c r="B146" s="98" t="s">
        <v>1585</v>
      </c>
      <c r="C146" s="101" t="s">
        <v>560</v>
      </c>
      <c r="D146" s="101" t="s">
        <v>3415</v>
      </c>
      <c r="E146" s="68" t="s">
        <v>273</v>
      </c>
      <c r="F146" s="68" t="s">
        <v>264</v>
      </c>
      <c r="G146" s="68" t="s">
        <v>264</v>
      </c>
      <c r="H146" s="68" t="s">
        <v>264</v>
      </c>
      <c r="I146" s="68" t="s">
        <v>273</v>
      </c>
      <c r="J146" s="68" t="s">
        <v>273</v>
      </c>
      <c r="K146" s="95" t="s">
        <v>13</v>
      </c>
      <c r="L146" s="95" t="s">
        <v>21</v>
      </c>
      <c r="M146" s="69" t="str">
        <f t="shared" si="27"/>
        <v>E - Muy Probable / 4 - Mayor</v>
      </c>
      <c r="N146" s="69" t="str">
        <f t="shared" si="28"/>
        <v>E4</v>
      </c>
      <c r="O146" s="70" t="str">
        <f>VLOOKUP(N146,'MATRIZ RAM VALORACIÓN'!$AD$10:$AE$45,2,0)</f>
        <v>Alto</v>
      </c>
      <c r="P146" s="71" t="str">
        <f t="shared" si="29"/>
        <v>Alto</v>
      </c>
      <c r="Q146" s="101" t="s">
        <v>563</v>
      </c>
      <c r="R146" s="101" t="s">
        <v>564</v>
      </c>
      <c r="S146" s="168" t="s">
        <v>1641</v>
      </c>
      <c r="T146" s="115" t="s">
        <v>565</v>
      </c>
      <c r="U146" s="73" t="s">
        <v>323</v>
      </c>
      <c r="V146" s="73" t="s">
        <v>267</v>
      </c>
      <c r="W146" s="68" t="s">
        <v>273</v>
      </c>
      <c r="X146" s="68" t="s">
        <v>264</v>
      </c>
      <c r="Y146" s="68" t="s">
        <v>264</v>
      </c>
      <c r="Z146" s="68" t="s">
        <v>273</v>
      </c>
      <c r="AA146" s="68" t="s">
        <v>264</v>
      </c>
      <c r="AB146" s="68" t="s">
        <v>273</v>
      </c>
      <c r="AC146" s="68" t="s">
        <v>264</v>
      </c>
      <c r="AD146" s="68" t="s">
        <v>264</v>
      </c>
      <c r="AE146" s="68" t="s">
        <v>264</v>
      </c>
      <c r="AF146" s="68" t="s">
        <v>264</v>
      </c>
      <c r="AG146" s="68" t="s">
        <v>273</v>
      </c>
      <c r="AH146" s="73" t="s">
        <v>22</v>
      </c>
      <c r="AI146" s="74" t="str">
        <f t="shared" si="30"/>
        <v>Fuerte</v>
      </c>
      <c r="AJ146" s="75" t="s">
        <v>313</v>
      </c>
      <c r="AK146" s="99" t="s">
        <v>10</v>
      </c>
      <c r="AL146" s="99" t="s">
        <v>17</v>
      </c>
      <c r="AM146" s="98" t="str">
        <f t="shared" si="31"/>
        <v>E4FuerteDirectamente Indirectamente</v>
      </c>
      <c r="AN146" s="75" t="str">
        <f>VLOOKUP(AO146,Hoja3!$G$2:$H$648,2,0)</f>
        <v>C:Posible / 3:Moderado</v>
      </c>
      <c r="AO146" s="69" t="str">
        <f>VLOOKUP(AM146,Hoja3!F:G,2,0)</f>
        <v>C3</v>
      </c>
      <c r="AP146" s="70" t="str">
        <f>VLOOKUP(AO146,'MATRIZ RAM VALORACIÓN'!$AD$10:$AE$45,2,0)</f>
        <v>Medio</v>
      </c>
      <c r="AQ146" s="189"/>
      <c r="AR146" s="189"/>
      <c r="AS146" s="110"/>
      <c r="AT146" s="88">
        <f t="shared" si="33"/>
        <v>30</v>
      </c>
      <c r="AU146" s="88">
        <f t="shared" si="34"/>
        <v>70</v>
      </c>
      <c r="AV146" s="89">
        <f t="shared" si="32"/>
        <v>100</v>
      </c>
    </row>
    <row r="147" spans="1:48" s="78" customFormat="1" ht="164.25" hidden="1" customHeight="1" x14ac:dyDescent="0.3">
      <c r="A147" s="98" t="s">
        <v>262</v>
      </c>
      <c r="B147" s="98" t="s">
        <v>1585</v>
      </c>
      <c r="C147" s="101" t="s">
        <v>560</v>
      </c>
      <c r="D147" s="101" t="s">
        <v>3415</v>
      </c>
      <c r="E147" s="68" t="s">
        <v>273</v>
      </c>
      <c r="F147" s="68" t="s">
        <v>264</v>
      </c>
      <c r="G147" s="68" t="s">
        <v>264</v>
      </c>
      <c r="H147" s="68" t="s">
        <v>264</v>
      </c>
      <c r="I147" s="68" t="s">
        <v>273</v>
      </c>
      <c r="J147" s="68" t="s">
        <v>273</v>
      </c>
      <c r="K147" s="95" t="s">
        <v>13</v>
      </c>
      <c r="L147" s="95" t="s">
        <v>21</v>
      </c>
      <c r="M147" s="69" t="str">
        <f t="shared" si="27"/>
        <v>E - Muy Probable / 4 - Mayor</v>
      </c>
      <c r="N147" s="69" t="str">
        <f t="shared" si="28"/>
        <v>E4</v>
      </c>
      <c r="O147" s="70" t="str">
        <f>VLOOKUP(N147,'MATRIZ RAM VALORACIÓN'!$AD$10:$AE$45,2,0)</f>
        <v>Alto</v>
      </c>
      <c r="P147" s="71" t="str">
        <f t="shared" si="29"/>
        <v>Alto</v>
      </c>
      <c r="Q147" s="101" t="s">
        <v>566</v>
      </c>
      <c r="R147" s="101" t="s">
        <v>1948</v>
      </c>
      <c r="S147" s="180" t="s">
        <v>1768</v>
      </c>
      <c r="T147" s="115" t="s">
        <v>2385</v>
      </c>
      <c r="U147" s="73" t="s">
        <v>311</v>
      </c>
      <c r="V147" s="73" t="s">
        <v>267</v>
      </c>
      <c r="W147" s="68" t="s">
        <v>273</v>
      </c>
      <c r="X147" s="68" t="s">
        <v>264</v>
      </c>
      <c r="Y147" s="68" t="s">
        <v>264</v>
      </c>
      <c r="Z147" s="68" t="s">
        <v>273</v>
      </c>
      <c r="AA147" s="68" t="s">
        <v>264</v>
      </c>
      <c r="AB147" s="68" t="s">
        <v>273</v>
      </c>
      <c r="AC147" s="68" t="s">
        <v>264</v>
      </c>
      <c r="AD147" s="68" t="s">
        <v>264</v>
      </c>
      <c r="AE147" s="68" t="s">
        <v>264</v>
      </c>
      <c r="AF147" s="68" t="s">
        <v>264</v>
      </c>
      <c r="AG147" s="68" t="s">
        <v>273</v>
      </c>
      <c r="AH147" s="73" t="s">
        <v>22</v>
      </c>
      <c r="AI147" s="74" t="str">
        <f t="shared" si="30"/>
        <v>Moderado</v>
      </c>
      <c r="AJ147" s="75" t="s">
        <v>313</v>
      </c>
      <c r="AK147" s="99" t="s">
        <v>10</v>
      </c>
      <c r="AL147" s="99" t="s">
        <v>17</v>
      </c>
      <c r="AM147" s="98" t="str">
        <f t="shared" si="31"/>
        <v>E4FuerteDirectamente Indirectamente</v>
      </c>
      <c r="AN147" s="75" t="str">
        <f>VLOOKUP(AO147,Hoja3!$G$2:$H$648,2,0)</f>
        <v>C:Posible / 3:Moderado</v>
      </c>
      <c r="AO147" s="69" t="str">
        <f>VLOOKUP(AM147,Hoja3!F:G,2,0)</f>
        <v>C3</v>
      </c>
      <c r="AP147" s="70" t="str">
        <f>VLOOKUP(AO147,'MATRIZ RAM VALORACIÓN'!$AD$10:$AE$45,2,0)</f>
        <v>Medio</v>
      </c>
      <c r="AQ147" s="189"/>
      <c r="AR147" s="189"/>
      <c r="AS147" s="110"/>
      <c r="AT147" s="88">
        <f t="shared" si="33"/>
        <v>15</v>
      </c>
      <c r="AU147" s="88">
        <f t="shared" si="34"/>
        <v>70</v>
      </c>
      <c r="AV147" s="89">
        <f t="shared" si="32"/>
        <v>85</v>
      </c>
    </row>
    <row r="148" spans="1:48" s="78" customFormat="1" ht="164.25" hidden="1" customHeight="1" x14ac:dyDescent="0.3">
      <c r="A148" s="98" t="s">
        <v>262</v>
      </c>
      <c r="B148" s="98" t="s">
        <v>1585</v>
      </c>
      <c r="C148" s="101" t="s">
        <v>560</v>
      </c>
      <c r="D148" s="101" t="s">
        <v>3415</v>
      </c>
      <c r="E148" s="68" t="s">
        <v>273</v>
      </c>
      <c r="F148" s="68" t="s">
        <v>264</v>
      </c>
      <c r="G148" s="68" t="s">
        <v>264</v>
      </c>
      <c r="H148" s="68" t="s">
        <v>264</v>
      </c>
      <c r="I148" s="68" t="s">
        <v>273</v>
      </c>
      <c r="J148" s="68" t="s">
        <v>273</v>
      </c>
      <c r="K148" s="95" t="s">
        <v>13</v>
      </c>
      <c r="L148" s="95" t="s">
        <v>21</v>
      </c>
      <c r="M148" s="69" t="str">
        <f t="shared" si="27"/>
        <v>E - Muy Probable / 4 - Mayor</v>
      </c>
      <c r="N148" s="69" t="str">
        <f t="shared" si="28"/>
        <v>E4</v>
      </c>
      <c r="O148" s="70" t="str">
        <f>VLOOKUP(N148,'MATRIZ RAM VALORACIÓN'!$AD$10:$AE$45,2,0)</f>
        <v>Alto</v>
      </c>
      <c r="P148" s="71" t="str">
        <f t="shared" si="29"/>
        <v>Alto</v>
      </c>
      <c r="Q148" s="101" t="s">
        <v>1949</v>
      </c>
      <c r="R148" s="101" t="s">
        <v>568</v>
      </c>
      <c r="S148" s="180" t="s">
        <v>1768</v>
      </c>
      <c r="T148" s="115" t="s">
        <v>2385</v>
      </c>
      <c r="U148" s="73" t="s">
        <v>311</v>
      </c>
      <c r="V148" s="73" t="s">
        <v>267</v>
      </c>
      <c r="W148" s="68" t="s">
        <v>273</v>
      </c>
      <c r="X148" s="68" t="s">
        <v>264</v>
      </c>
      <c r="Y148" s="68" t="s">
        <v>264</v>
      </c>
      <c r="Z148" s="68" t="s">
        <v>273</v>
      </c>
      <c r="AA148" s="68" t="s">
        <v>264</v>
      </c>
      <c r="AB148" s="68" t="s">
        <v>273</v>
      </c>
      <c r="AC148" s="68" t="s">
        <v>264</v>
      </c>
      <c r="AD148" s="68" t="s">
        <v>264</v>
      </c>
      <c r="AE148" s="68" t="s">
        <v>264</v>
      </c>
      <c r="AF148" s="68" t="s">
        <v>264</v>
      </c>
      <c r="AG148" s="68" t="s">
        <v>273</v>
      </c>
      <c r="AH148" s="73" t="s">
        <v>22</v>
      </c>
      <c r="AI148" s="74" t="str">
        <f t="shared" si="30"/>
        <v>Moderado</v>
      </c>
      <c r="AJ148" s="75" t="s">
        <v>313</v>
      </c>
      <c r="AK148" s="99" t="s">
        <v>10</v>
      </c>
      <c r="AL148" s="99" t="s">
        <v>17</v>
      </c>
      <c r="AM148" s="98" t="str">
        <f t="shared" si="31"/>
        <v>E4FuerteDirectamente Indirectamente</v>
      </c>
      <c r="AN148" s="75" t="str">
        <f>VLOOKUP(AO148,Hoja3!$G$2:$H$648,2,0)</f>
        <v>C:Posible / 3:Moderado</v>
      </c>
      <c r="AO148" s="69" t="str">
        <f>VLOOKUP(AM148,Hoja3!F:G,2,0)</f>
        <v>C3</v>
      </c>
      <c r="AP148" s="70" t="str">
        <f>VLOOKUP(AO148,'MATRIZ RAM VALORACIÓN'!$AD$10:$AE$45,2,0)</f>
        <v>Medio</v>
      </c>
      <c r="AQ148" s="189"/>
      <c r="AR148" s="189"/>
      <c r="AS148" s="110"/>
      <c r="AT148" s="88">
        <f t="shared" si="33"/>
        <v>15</v>
      </c>
      <c r="AU148" s="88">
        <f t="shared" si="34"/>
        <v>70</v>
      </c>
      <c r="AV148" s="89">
        <f t="shared" si="32"/>
        <v>85</v>
      </c>
    </row>
    <row r="149" spans="1:48" s="78" customFormat="1" ht="164.25" customHeight="1" x14ac:dyDescent="0.3">
      <c r="A149" s="98" t="s">
        <v>262</v>
      </c>
      <c r="B149" s="98" t="s">
        <v>1585</v>
      </c>
      <c r="C149" s="332" t="s">
        <v>576</v>
      </c>
      <c r="D149" s="101" t="s">
        <v>3416</v>
      </c>
      <c r="E149" s="68" t="s">
        <v>273</v>
      </c>
      <c r="F149" s="68" t="s">
        <v>273</v>
      </c>
      <c r="G149" s="68" t="s">
        <v>264</v>
      </c>
      <c r="H149" s="68" t="s">
        <v>264</v>
      </c>
      <c r="I149" s="68" t="s">
        <v>264</v>
      </c>
      <c r="J149" s="68" t="s">
        <v>273</v>
      </c>
      <c r="K149" s="95" t="s">
        <v>13</v>
      </c>
      <c r="L149" s="95" t="s">
        <v>21</v>
      </c>
      <c r="M149" s="69" t="str">
        <f t="shared" si="27"/>
        <v>E - Muy Probable / 4 - Mayor</v>
      </c>
      <c r="N149" s="69" t="str">
        <f t="shared" si="28"/>
        <v>E4</v>
      </c>
      <c r="O149" s="70" t="str">
        <f>VLOOKUP(N149,'MATRIZ RAM VALORACIÓN'!$AD$10:$AE$45,2,0)</f>
        <v>Alto</v>
      </c>
      <c r="P149" s="71" t="str">
        <f t="shared" si="29"/>
        <v>Alto</v>
      </c>
      <c r="Q149" s="101" t="s">
        <v>577</v>
      </c>
      <c r="R149" s="101" t="s">
        <v>578</v>
      </c>
      <c r="S149" s="168" t="s">
        <v>1641</v>
      </c>
      <c r="T149" s="115" t="s">
        <v>579</v>
      </c>
      <c r="U149" s="73" t="s">
        <v>323</v>
      </c>
      <c r="V149" s="73" t="s">
        <v>267</v>
      </c>
      <c r="W149" s="68" t="s">
        <v>264</v>
      </c>
      <c r="X149" s="68" t="s">
        <v>264</v>
      </c>
      <c r="Y149" s="68" t="s">
        <v>264</v>
      </c>
      <c r="Z149" s="68" t="s">
        <v>264</v>
      </c>
      <c r="AA149" s="68" t="s">
        <v>264</v>
      </c>
      <c r="AB149" s="68" t="s">
        <v>264</v>
      </c>
      <c r="AC149" s="68" t="s">
        <v>264</v>
      </c>
      <c r="AD149" s="68" t="s">
        <v>273</v>
      </c>
      <c r="AE149" s="68" t="s">
        <v>264</v>
      </c>
      <c r="AF149" s="68" t="s">
        <v>264</v>
      </c>
      <c r="AG149" s="68" t="s">
        <v>273</v>
      </c>
      <c r="AH149" s="73" t="s">
        <v>22</v>
      </c>
      <c r="AI149" s="74" t="str">
        <f t="shared" si="30"/>
        <v>Fuerte</v>
      </c>
      <c r="AJ149" s="75" t="s">
        <v>313</v>
      </c>
      <c r="AK149" s="99" t="s">
        <v>10</v>
      </c>
      <c r="AL149" s="99" t="s">
        <v>17</v>
      </c>
      <c r="AM149" s="98" t="str">
        <f t="shared" si="31"/>
        <v>E4FuerteDirectamente Indirectamente</v>
      </c>
      <c r="AN149" s="75" t="str">
        <f>VLOOKUP(AO149,Hoja3!$G$2:$H$648,2,0)</f>
        <v>C:Posible / 3:Moderado</v>
      </c>
      <c r="AO149" s="69" t="str">
        <f>VLOOKUP(AM149,Hoja3!F:G,2,0)</f>
        <v>C3</v>
      </c>
      <c r="AP149" s="70" t="str">
        <f>VLOOKUP(AO149,'MATRIZ RAM VALORACIÓN'!$AD$10:$AE$45,2,0)</f>
        <v>Medio</v>
      </c>
      <c r="AQ149" s="189"/>
      <c r="AR149" s="189"/>
      <c r="AS149" s="110"/>
      <c r="AT149" s="88">
        <f t="shared" si="33"/>
        <v>30</v>
      </c>
      <c r="AU149" s="88">
        <f t="shared" si="34"/>
        <v>70</v>
      </c>
      <c r="AV149" s="89">
        <f t="shared" si="32"/>
        <v>100</v>
      </c>
    </row>
    <row r="150" spans="1:48" s="78" customFormat="1" ht="164.25" customHeight="1" x14ac:dyDescent="0.3">
      <c r="A150" s="98" t="s">
        <v>262</v>
      </c>
      <c r="B150" s="98" t="s">
        <v>1585</v>
      </c>
      <c r="C150" s="332" t="s">
        <v>576</v>
      </c>
      <c r="D150" s="101" t="s">
        <v>3416</v>
      </c>
      <c r="E150" s="68" t="s">
        <v>273</v>
      </c>
      <c r="F150" s="68" t="s">
        <v>273</v>
      </c>
      <c r="G150" s="68" t="s">
        <v>264</v>
      </c>
      <c r="H150" s="68" t="s">
        <v>264</v>
      </c>
      <c r="I150" s="68" t="s">
        <v>264</v>
      </c>
      <c r="J150" s="68" t="s">
        <v>273</v>
      </c>
      <c r="K150" s="95" t="s">
        <v>13</v>
      </c>
      <c r="L150" s="95" t="s">
        <v>21</v>
      </c>
      <c r="M150" s="69" t="str">
        <f t="shared" si="27"/>
        <v>E - Muy Probable / 4 - Mayor</v>
      </c>
      <c r="N150" s="69" t="str">
        <f t="shared" si="28"/>
        <v>E4</v>
      </c>
      <c r="O150" s="70" t="str">
        <f>VLOOKUP(N150,'MATRIZ RAM VALORACIÓN'!$AD$10:$AE$45,2,0)</f>
        <v>Alto</v>
      </c>
      <c r="P150" s="71" t="str">
        <f t="shared" si="29"/>
        <v>Alto</v>
      </c>
      <c r="Q150" s="101" t="s">
        <v>581</v>
      </c>
      <c r="R150" s="101" t="s">
        <v>1950</v>
      </c>
      <c r="S150" s="180" t="s">
        <v>45</v>
      </c>
      <c r="T150" s="115" t="s">
        <v>582</v>
      </c>
      <c r="U150" s="73" t="s">
        <v>311</v>
      </c>
      <c r="V150" s="73" t="s">
        <v>265</v>
      </c>
      <c r="W150" s="68" t="s">
        <v>264</v>
      </c>
      <c r="X150" s="68" t="s">
        <v>264</v>
      </c>
      <c r="Y150" s="68" t="s">
        <v>264</v>
      </c>
      <c r="Z150" s="68" t="s">
        <v>264</v>
      </c>
      <c r="AA150" s="68" t="s">
        <v>264</v>
      </c>
      <c r="AB150" s="68" t="s">
        <v>264</v>
      </c>
      <c r="AC150" s="68" t="s">
        <v>264</v>
      </c>
      <c r="AD150" s="68" t="s">
        <v>273</v>
      </c>
      <c r="AE150" s="68" t="s">
        <v>264</v>
      </c>
      <c r="AF150" s="68" t="s">
        <v>264</v>
      </c>
      <c r="AG150" s="68" t="s">
        <v>273</v>
      </c>
      <c r="AH150" s="73" t="s">
        <v>22</v>
      </c>
      <c r="AI150" s="74" t="str">
        <f t="shared" si="30"/>
        <v>Moderado</v>
      </c>
      <c r="AJ150" s="75" t="s">
        <v>313</v>
      </c>
      <c r="AK150" s="99" t="s">
        <v>10</v>
      </c>
      <c r="AL150" s="99" t="s">
        <v>17</v>
      </c>
      <c r="AM150" s="98" t="str">
        <f t="shared" si="31"/>
        <v>E4FuerteDirectamente Indirectamente</v>
      </c>
      <c r="AN150" s="75" t="str">
        <f>VLOOKUP(AO150,Hoja3!$G$2:$H$648,2,0)</f>
        <v>C:Posible / 3:Moderado</v>
      </c>
      <c r="AO150" s="69" t="str">
        <f>VLOOKUP(AM150,Hoja3!F:G,2,0)</f>
        <v>C3</v>
      </c>
      <c r="AP150" s="70" t="str">
        <f>VLOOKUP(AO150,'MATRIZ RAM VALORACIÓN'!$AD$10:$AE$45,2,0)</f>
        <v>Medio</v>
      </c>
      <c r="AQ150" s="189"/>
      <c r="AR150" s="189"/>
      <c r="AS150" s="110"/>
      <c r="AT150" s="88">
        <f t="shared" si="33"/>
        <v>15</v>
      </c>
      <c r="AU150" s="88">
        <f t="shared" si="34"/>
        <v>70</v>
      </c>
      <c r="AV150" s="89">
        <f t="shared" si="32"/>
        <v>85</v>
      </c>
    </row>
    <row r="151" spans="1:48" s="78" customFormat="1" ht="164.25" customHeight="1" x14ac:dyDescent="0.3">
      <c r="A151" s="98" t="s">
        <v>262</v>
      </c>
      <c r="B151" s="98" t="s">
        <v>1585</v>
      </c>
      <c r="C151" s="332" t="s">
        <v>594</v>
      </c>
      <c r="D151" s="101" t="s">
        <v>595</v>
      </c>
      <c r="E151" s="68" t="s">
        <v>273</v>
      </c>
      <c r="F151" s="68" t="s">
        <v>273</v>
      </c>
      <c r="G151" s="68" t="s">
        <v>273</v>
      </c>
      <c r="H151" s="68" t="s">
        <v>264</v>
      </c>
      <c r="I151" s="68" t="s">
        <v>273</v>
      </c>
      <c r="J151" s="68" t="s">
        <v>273</v>
      </c>
      <c r="K151" s="95" t="s">
        <v>20</v>
      </c>
      <c r="L151" s="95" t="s">
        <v>14</v>
      </c>
      <c r="M151" s="69" t="str">
        <f t="shared" si="27"/>
        <v>D - Probable / 5 - Extremo</v>
      </c>
      <c r="N151" s="69" t="str">
        <f t="shared" si="28"/>
        <v>D5</v>
      </c>
      <c r="O151" s="70" t="str">
        <f>VLOOKUP(N151,'MATRIZ RAM VALORACIÓN'!$AD$10:$AE$45,2,0)</f>
        <v>Alto</v>
      </c>
      <c r="P151" s="71" t="str">
        <f t="shared" si="29"/>
        <v>Alto</v>
      </c>
      <c r="Q151" s="101" t="s">
        <v>596</v>
      </c>
      <c r="R151" s="101" t="s">
        <v>2265</v>
      </c>
      <c r="S151" s="180" t="s">
        <v>33</v>
      </c>
      <c r="T151" s="115" t="s">
        <v>1581</v>
      </c>
      <c r="U151" s="73" t="s">
        <v>311</v>
      </c>
      <c r="V151" s="73" t="s">
        <v>265</v>
      </c>
      <c r="W151" s="68" t="s">
        <v>264</v>
      </c>
      <c r="X151" s="68" t="s">
        <v>273</v>
      </c>
      <c r="Y151" s="68" t="s">
        <v>264</v>
      </c>
      <c r="Z151" s="68" t="s">
        <v>264</v>
      </c>
      <c r="AA151" s="68" t="s">
        <v>264</v>
      </c>
      <c r="AB151" s="68" t="s">
        <v>264</v>
      </c>
      <c r="AC151" s="68" t="s">
        <v>264</v>
      </c>
      <c r="AD151" s="68" t="s">
        <v>264</v>
      </c>
      <c r="AE151" s="68" t="s">
        <v>264</v>
      </c>
      <c r="AF151" s="68" t="s">
        <v>264</v>
      </c>
      <c r="AG151" s="68" t="s">
        <v>273</v>
      </c>
      <c r="AH151" s="73" t="s">
        <v>22</v>
      </c>
      <c r="AI151" s="74" t="str">
        <f t="shared" si="30"/>
        <v>Débil</v>
      </c>
      <c r="AJ151" s="75" t="s">
        <v>313</v>
      </c>
      <c r="AK151" s="99" t="s">
        <v>10</v>
      </c>
      <c r="AL151" s="99" t="s">
        <v>17</v>
      </c>
      <c r="AM151" s="98" t="str">
        <f t="shared" si="31"/>
        <v>D5FuerteDirectamente Indirectamente</v>
      </c>
      <c r="AN151" s="75" t="str">
        <f>VLOOKUP(AO151,Hoja3!$G$2:$H$648,2,0)</f>
        <v>B:Raro / 4:mayor</v>
      </c>
      <c r="AO151" s="69" t="str">
        <f>VLOOKUP(AM151,Hoja3!F:G,2,0)</f>
        <v>B4</v>
      </c>
      <c r="AP151" s="70" t="str">
        <f>VLOOKUP(AO151,'MATRIZ RAM VALORACIÓN'!$AD$10:$AE$45,2,0)</f>
        <v>Medio</v>
      </c>
      <c r="AQ151" s="189"/>
      <c r="AR151" s="189"/>
      <c r="AS151" s="110"/>
      <c r="AT151" s="88"/>
      <c r="AU151" s="88"/>
      <c r="AV151" s="89"/>
    </row>
    <row r="152" spans="1:48" s="78" customFormat="1" ht="164.25" customHeight="1" x14ac:dyDescent="0.3">
      <c r="A152" s="98" t="s">
        <v>262</v>
      </c>
      <c r="B152" s="98" t="s">
        <v>1585</v>
      </c>
      <c r="C152" s="101" t="s">
        <v>597</v>
      </c>
      <c r="D152" s="101" t="s">
        <v>3417</v>
      </c>
      <c r="E152" s="68" t="s">
        <v>273</v>
      </c>
      <c r="F152" s="68" t="s">
        <v>273</v>
      </c>
      <c r="G152" s="68" t="s">
        <v>273</v>
      </c>
      <c r="H152" s="68" t="s">
        <v>264</v>
      </c>
      <c r="I152" s="68" t="s">
        <v>273</v>
      </c>
      <c r="J152" s="68" t="s">
        <v>273</v>
      </c>
      <c r="K152" s="95" t="s">
        <v>20</v>
      </c>
      <c r="L152" s="95" t="s">
        <v>14</v>
      </c>
      <c r="M152" s="69" t="str">
        <f t="shared" si="27"/>
        <v>D - Probable / 5 - Extremo</v>
      </c>
      <c r="N152" s="69" t="str">
        <f t="shared" si="28"/>
        <v>D5</v>
      </c>
      <c r="O152" s="70" t="str">
        <f>VLOOKUP(N152,'MATRIZ RAM VALORACIÓN'!$AD$10:$AE$45,2,0)</f>
        <v>Alto</v>
      </c>
      <c r="P152" s="71" t="str">
        <f t="shared" si="29"/>
        <v>Alto</v>
      </c>
      <c r="Q152" s="101" t="s">
        <v>3090</v>
      </c>
      <c r="R152" s="101" t="s">
        <v>3211</v>
      </c>
      <c r="S152" s="180" t="s">
        <v>359</v>
      </c>
      <c r="T152" s="115" t="s">
        <v>598</v>
      </c>
      <c r="U152" s="73" t="s">
        <v>311</v>
      </c>
      <c r="V152" s="73" t="s">
        <v>265</v>
      </c>
      <c r="W152" s="68" t="s">
        <v>273</v>
      </c>
      <c r="X152" s="68" t="s">
        <v>273</v>
      </c>
      <c r="Y152" s="68" t="s">
        <v>264</v>
      </c>
      <c r="Z152" s="68" t="s">
        <v>273</v>
      </c>
      <c r="AA152" s="68" t="s">
        <v>264</v>
      </c>
      <c r="AB152" s="68" t="s">
        <v>264</v>
      </c>
      <c r="AC152" s="68" t="s">
        <v>264</v>
      </c>
      <c r="AD152" s="68" t="s">
        <v>273</v>
      </c>
      <c r="AE152" s="68" t="s">
        <v>273</v>
      </c>
      <c r="AF152" s="68" t="s">
        <v>264</v>
      </c>
      <c r="AG152" s="68" t="s">
        <v>273</v>
      </c>
      <c r="AH152" s="73" t="s">
        <v>22</v>
      </c>
      <c r="AI152" s="74" t="str">
        <f t="shared" si="30"/>
        <v>Débil</v>
      </c>
      <c r="AJ152" s="75" t="s">
        <v>313</v>
      </c>
      <c r="AK152" s="99" t="s">
        <v>10</v>
      </c>
      <c r="AL152" s="99" t="s">
        <v>17</v>
      </c>
      <c r="AM152" s="98" t="str">
        <f t="shared" si="31"/>
        <v>D5FuerteDirectamente Indirectamente</v>
      </c>
      <c r="AN152" s="75" t="str">
        <f>VLOOKUP(AO152,Hoja3!$G$2:$H$648,2,0)</f>
        <v>B:Raro / 4:mayor</v>
      </c>
      <c r="AO152" s="69" t="str">
        <f>VLOOKUP(AM152,Hoja3!F:G,2,0)</f>
        <v>B4</v>
      </c>
      <c r="AP152" s="70" t="str">
        <f>VLOOKUP(AO152,'MATRIZ RAM VALORACIÓN'!$AD$10:$AE$45,2,0)</f>
        <v>Medio</v>
      </c>
      <c r="AQ152" s="189"/>
      <c r="AR152" s="189"/>
      <c r="AS152" s="110"/>
      <c r="AT152" s="88"/>
      <c r="AU152" s="88"/>
      <c r="AV152" s="89"/>
    </row>
    <row r="153" spans="1:48" s="78" customFormat="1" ht="164.25" customHeight="1" x14ac:dyDescent="0.3">
      <c r="A153" s="98" t="s">
        <v>262</v>
      </c>
      <c r="B153" s="98" t="s">
        <v>1585</v>
      </c>
      <c r="C153" s="101" t="s">
        <v>597</v>
      </c>
      <c r="D153" s="101" t="s">
        <v>3417</v>
      </c>
      <c r="E153" s="68" t="s">
        <v>273</v>
      </c>
      <c r="F153" s="68" t="s">
        <v>273</v>
      </c>
      <c r="G153" s="68" t="s">
        <v>273</v>
      </c>
      <c r="H153" s="68" t="s">
        <v>264</v>
      </c>
      <c r="I153" s="68" t="s">
        <v>273</v>
      </c>
      <c r="J153" s="68" t="s">
        <v>273</v>
      </c>
      <c r="K153" s="95" t="s">
        <v>20</v>
      </c>
      <c r="L153" s="95" t="s">
        <v>14</v>
      </c>
      <c r="M153" s="69" t="str">
        <f t="shared" si="27"/>
        <v>D - Probable / 5 - Extremo</v>
      </c>
      <c r="N153" s="69" t="str">
        <f t="shared" si="28"/>
        <v>D5</v>
      </c>
      <c r="O153" s="70" t="str">
        <f>VLOOKUP(N153,'MATRIZ RAM VALORACIÓN'!$AD$10:$AE$45,2,0)</f>
        <v>Alto</v>
      </c>
      <c r="P153" s="71" t="str">
        <f t="shared" si="29"/>
        <v>Alto</v>
      </c>
      <c r="Q153" s="101" t="s">
        <v>599</v>
      </c>
      <c r="R153" s="101" t="s">
        <v>3091</v>
      </c>
      <c r="S153" s="180" t="s">
        <v>45</v>
      </c>
      <c r="T153" s="115" t="s">
        <v>2134</v>
      </c>
      <c r="U153" s="73" t="s">
        <v>318</v>
      </c>
      <c r="V153" s="73" t="s">
        <v>267</v>
      </c>
      <c r="W153" s="68" t="s">
        <v>273</v>
      </c>
      <c r="X153" s="68" t="s">
        <v>264</v>
      </c>
      <c r="Y153" s="68" t="s">
        <v>264</v>
      </c>
      <c r="Z153" s="68" t="s">
        <v>264</v>
      </c>
      <c r="AA153" s="68" t="s">
        <v>264</v>
      </c>
      <c r="AB153" s="68" t="s">
        <v>264</v>
      </c>
      <c r="AC153" s="68" t="s">
        <v>264</v>
      </c>
      <c r="AD153" s="68" t="s">
        <v>264</v>
      </c>
      <c r="AE153" s="68" t="s">
        <v>264</v>
      </c>
      <c r="AF153" s="68" t="s">
        <v>264</v>
      </c>
      <c r="AG153" s="68" t="s">
        <v>273</v>
      </c>
      <c r="AH153" s="73" t="s">
        <v>22</v>
      </c>
      <c r="AI153" s="74" t="str">
        <f t="shared" si="30"/>
        <v>Débil</v>
      </c>
      <c r="AJ153" s="75" t="s">
        <v>313</v>
      </c>
      <c r="AK153" s="99" t="s">
        <v>10</v>
      </c>
      <c r="AL153" s="99" t="s">
        <v>17</v>
      </c>
      <c r="AM153" s="98" t="str">
        <f t="shared" si="31"/>
        <v>D5FuerteDirectamente Indirectamente</v>
      </c>
      <c r="AN153" s="75" t="str">
        <f>VLOOKUP(AO153,Hoja3!$G$2:$H$648,2,0)</f>
        <v>B:Raro / 4:mayor</v>
      </c>
      <c r="AO153" s="69" t="str">
        <f>VLOOKUP(AM153,Hoja3!F:G,2,0)</f>
        <v>B4</v>
      </c>
      <c r="AP153" s="70" t="str">
        <f>VLOOKUP(AO153,'MATRIZ RAM VALORACIÓN'!$AD$10:$AE$45,2,0)</f>
        <v>Medio</v>
      </c>
      <c r="AQ153" s="189"/>
      <c r="AR153" s="189"/>
      <c r="AS153" s="110"/>
      <c r="AT153" s="88"/>
      <c r="AU153" s="88"/>
      <c r="AV153" s="89"/>
    </row>
    <row r="154" spans="1:48" s="78" customFormat="1" ht="164.25" customHeight="1" x14ac:dyDescent="0.3">
      <c r="A154" s="98" t="s">
        <v>262</v>
      </c>
      <c r="B154" s="98" t="s">
        <v>1585</v>
      </c>
      <c r="C154" s="101" t="s">
        <v>597</v>
      </c>
      <c r="D154" s="101" t="s">
        <v>3417</v>
      </c>
      <c r="E154" s="68" t="s">
        <v>273</v>
      </c>
      <c r="F154" s="68" t="s">
        <v>273</v>
      </c>
      <c r="G154" s="68" t="s">
        <v>273</v>
      </c>
      <c r="H154" s="68" t="s">
        <v>264</v>
      </c>
      <c r="I154" s="68" t="s">
        <v>273</v>
      </c>
      <c r="J154" s="68" t="s">
        <v>273</v>
      </c>
      <c r="K154" s="95" t="s">
        <v>20</v>
      </c>
      <c r="L154" s="95" t="s">
        <v>14</v>
      </c>
      <c r="M154" s="69" t="str">
        <f t="shared" si="27"/>
        <v>D - Probable / 5 - Extremo</v>
      </c>
      <c r="N154" s="69" t="str">
        <f t="shared" si="28"/>
        <v>D5</v>
      </c>
      <c r="O154" s="70" t="str">
        <f>VLOOKUP(N154,'MATRIZ RAM VALORACIÓN'!$AD$10:$AE$45,2,0)</f>
        <v>Alto</v>
      </c>
      <c r="P154" s="71" t="str">
        <f t="shared" si="29"/>
        <v>Alto</v>
      </c>
      <c r="Q154" s="101" t="s">
        <v>600</v>
      </c>
      <c r="R154" s="101" t="s">
        <v>601</v>
      </c>
      <c r="S154" s="180" t="s">
        <v>45</v>
      </c>
      <c r="T154" s="115" t="s">
        <v>2135</v>
      </c>
      <c r="U154" s="73" t="s">
        <v>318</v>
      </c>
      <c r="V154" s="73" t="s">
        <v>265</v>
      </c>
      <c r="W154" s="68" t="s">
        <v>273</v>
      </c>
      <c r="X154" s="68" t="s">
        <v>273</v>
      </c>
      <c r="Y154" s="68" t="s">
        <v>264</v>
      </c>
      <c r="Z154" s="68" t="s">
        <v>273</v>
      </c>
      <c r="AA154" s="68" t="s">
        <v>264</v>
      </c>
      <c r="AB154" s="68" t="s">
        <v>264</v>
      </c>
      <c r="AC154" s="68" t="s">
        <v>264</v>
      </c>
      <c r="AD154" s="68" t="s">
        <v>264</v>
      </c>
      <c r="AE154" s="68" t="s">
        <v>264</v>
      </c>
      <c r="AF154" s="68" t="s">
        <v>264</v>
      </c>
      <c r="AG154" s="68" t="s">
        <v>273</v>
      </c>
      <c r="AH154" s="73" t="s">
        <v>22</v>
      </c>
      <c r="AI154" s="74" t="str">
        <f t="shared" si="30"/>
        <v>Débil</v>
      </c>
      <c r="AJ154" s="75" t="s">
        <v>313</v>
      </c>
      <c r="AK154" s="99" t="s">
        <v>10</v>
      </c>
      <c r="AL154" s="99" t="s">
        <v>17</v>
      </c>
      <c r="AM154" s="98" t="str">
        <f t="shared" si="31"/>
        <v>D5FuerteDirectamente Indirectamente</v>
      </c>
      <c r="AN154" s="75" t="str">
        <f>VLOOKUP(AO154,Hoja3!$G$2:$H$648,2,0)</f>
        <v>B:Raro / 4:mayor</v>
      </c>
      <c r="AO154" s="69" t="str">
        <f>VLOOKUP(AM154,Hoja3!F:G,2,0)</f>
        <v>B4</v>
      </c>
      <c r="AP154" s="70" t="str">
        <f>VLOOKUP(AO154,'MATRIZ RAM VALORACIÓN'!$AD$10:$AE$45,2,0)</f>
        <v>Medio</v>
      </c>
      <c r="AQ154" s="189"/>
      <c r="AR154" s="189"/>
      <c r="AS154" s="110"/>
      <c r="AT154" s="88"/>
      <c r="AU154" s="88"/>
      <c r="AV154" s="89"/>
    </row>
    <row r="155" spans="1:48" s="78" customFormat="1" ht="164.25" hidden="1" customHeight="1" x14ac:dyDescent="0.3">
      <c r="A155" s="98" t="s">
        <v>262</v>
      </c>
      <c r="B155" s="98" t="s">
        <v>1585</v>
      </c>
      <c r="C155" s="101" t="s">
        <v>603</v>
      </c>
      <c r="D155" s="101" t="s">
        <v>3418</v>
      </c>
      <c r="E155" s="68" t="s">
        <v>273</v>
      </c>
      <c r="F155" s="68" t="s">
        <v>264</v>
      </c>
      <c r="G155" s="68" t="s">
        <v>264</v>
      </c>
      <c r="H155" s="68" t="s">
        <v>264</v>
      </c>
      <c r="I155" s="68" t="s">
        <v>264</v>
      </c>
      <c r="J155" s="68" t="s">
        <v>273</v>
      </c>
      <c r="K155" s="95" t="s">
        <v>20</v>
      </c>
      <c r="L155" s="95" t="s">
        <v>14</v>
      </c>
      <c r="M155" s="69" t="str">
        <f t="shared" si="27"/>
        <v>D - Probable / 5 - Extremo</v>
      </c>
      <c r="N155" s="69" t="str">
        <f t="shared" si="28"/>
        <v>D5</v>
      </c>
      <c r="O155" s="70" t="str">
        <f>VLOOKUP(N155,'MATRIZ RAM VALORACIÓN'!$AD$10:$AE$45,2,0)</f>
        <v>Alto</v>
      </c>
      <c r="P155" s="71" t="str">
        <f t="shared" si="29"/>
        <v>Alto</v>
      </c>
      <c r="Q155" s="101" t="s">
        <v>604</v>
      </c>
      <c r="R155" s="101" t="s">
        <v>1669</v>
      </c>
      <c r="S155" s="180" t="s">
        <v>45</v>
      </c>
      <c r="T155" s="115" t="s">
        <v>2136</v>
      </c>
      <c r="U155" s="73" t="s">
        <v>311</v>
      </c>
      <c r="V155" s="73" t="s">
        <v>267</v>
      </c>
      <c r="W155" s="68" t="s">
        <v>264</v>
      </c>
      <c r="X155" s="68" t="s">
        <v>273</v>
      </c>
      <c r="Y155" s="68" t="s">
        <v>264</v>
      </c>
      <c r="Z155" s="68" t="s">
        <v>264</v>
      </c>
      <c r="AA155" s="68" t="s">
        <v>264</v>
      </c>
      <c r="AB155" s="68" t="s">
        <v>273</v>
      </c>
      <c r="AC155" s="68" t="s">
        <v>264</v>
      </c>
      <c r="AD155" s="68" t="s">
        <v>264</v>
      </c>
      <c r="AE155" s="68" t="s">
        <v>264</v>
      </c>
      <c r="AF155" s="68" t="s">
        <v>264</v>
      </c>
      <c r="AG155" s="68" t="s">
        <v>273</v>
      </c>
      <c r="AH155" s="73" t="s">
        <v>22</v>
      </c>
      <c r="AI155" s="74" t="str">
        <f t="shared" si="30"/>
        <v>Moderado</v>
      </c>
      <c r="AJ155" s="75" t="s">
        <v>313</v>
      </c>
      <c r="AK155" s="99" t="s">
        <v>10</v>
      </c>
      <c r="AL155" s="99" t="s">
        <v>17</v>
      </c>
      <c r="AM155" s="98" t="str">
        <f t="shared" si="31"/>
        <v>D5FuerteDirectamente Indirectamente</v>
      </c>
      <c r="AN155" s="75" t="str">
        <f>VLOOKUP(AO155,Hoja3!$G$2:$H$648,2,0)</f>
        <v>B:Raro / 4:mayor</v>
      </c>
      <c r="AO155" s="69" t="str">
        <f>VLOOKUP(AM155,Hoja3!F:G,2,0)</f>
        <v>B4</v>
      </c>
      <c r="AP155" s="70" t="str">
        <f>VLOOKUP(AO155,'MATRIZ RAM VALORACIÓN'!$AD$10:$AE$45,2,0)</f>
        <v>Medio</v>
      </c>
      <c r="AQ155" s="189"/>
      <c r="AR155" s="189"/>
      <c r="AS155" s="110"/>
      <c r="AT155" s="88">
        <f t="shared" ref="AT155:AT167" si="35">IF(U155="Automático",30,IF(U155="Manual Dependiente de TI",15,IF(U155="Manual",5,0)))</f>
        <v>15</v>
      </c>
      <c r="AU155" s="88">
        <f t="shared" ref="AU155:AU167" si="36">IF(AH155="Observaciones en operatividad",0,IF(AH155="Observaciones en diseño",20,IF(AH155="Sin observaciones",70,0)))</f>
        <v>70</v>
      </c>
      <c r="AV155" s="89">
        <f t="shared" si="32"/>
        <v>85</v>
      </c>
    </row>
    <row r="156" spans="1:48" s="78" customFormat="1" ht="164.25" hidden="1" customHeight="1" x14ac:dyDescent="0.3">
      <c r="A156" s="98" t="s">
        <v>262</v>
      </c>
      <c r="B156" s="98" t="s">
        <v>1585</v>
      </c>
      <c r="C156" s="101" t="s">
        <v>603</v>
      </c>
      <c r="D156" s="101" t="s">
        <v>3418</v>
      </c>
      <c r="E156" s="68" t="s">
        <v>273</v>
      </c>
      <c r="F156" s="68" t="s">
        <v>264</v>
      </c>
      <c r="G156" s="68" t="s">
        <v>264</v>
      </c>
      <c r="H156" s="68" t="s">
        <v>264</v>
      </c>
      <c r="I156" s="68" t="s">
        <v>264</v>
      </c>
      <c r="J156" s="68" t="s">
        <v>273</v>
      </c>
      <c r="K156" s="95" t="s">
        <v>20</v>
      </c>
      <c r="L156" s="95" t="s">
        <v>14</v>
      </c>
      <c r="M156" s="69" t="str">
        <f t="shared" si="27"/>
        <v>D - Probable / 5 - Extremo</v>
      </c>
      <c r="N156" s="69" t="str">
        <f t="shared" si="28"/>
        <v>D5</v>
      </c>
      <c r="O156" s="70" t="str">
        <f>VLOOKUP(N156,'MATRIZ RAM VALORACIÓN'!$AD$10:$AE$45,2,0)</f>
        <v>Alto</v>
      </c>
      <c r="P156" s="71" t="str">
        <f t="shared" si="29"/>
        <v>Alto</v>
      </c>
      <c r="Q156" s="101" t="s">
        <v>606</v>
      </c>
      <c r="R156" s="101" t="s">
        <v>607</v>
      </c>
      <c r="S156" s="180" t="s">
        <v>33</v>
      </c>
      <c r="T156" s="115" t="s">
        <v>1582</v>
      </c>
      <c r="U156" s="73" t="s">
        <v>311</v>
      </c>
      <c r="V156" s="73" t="s">
        <v>265</v>
      </c>
      <c r="W156" s="68" t="s">
        <v>264</v>
      </c>
      <c r="X156" s="68" t="s">
        <v>264</v>
      </c>
      <c r="Y156" s="68" t="s">
        <v>264</v>
      </c>
      <c r="Z156" s="68" t="s">
        <v>264</v>
      </c>
      <c r="AA156" s="68" t="s">
        <v>264</v>
      </c>
      <c r="AB156" s="68" t="s">
        <v>264</v>
      </c>
      <c r="AC156" s="68" t="s">
        <v>264</v>
      </c>
      <c r="AD156" s="68" t="s">
        <v>264</v>
      </c>
      <c r="AE156" s="68" t="s">
        <v>264</v>
      </c>
      <c r="AF156" s="68" t="s">
        <v>264</v>
      </c>
      <c r="AG156" s="68" t="s">
        <v>273</v>
      </c>
      <c r="AH156" s="73" t="s">
        <v>22</v>
      </c>
      <c r="AI156" s="74" t="str">
        <f t="shared" si="30"/>
        <v>Moderado</v>
      </c>
      <c r="AJ156" s="75" t="s">
        <v>313</v>
      </c>
      <c r="AK156" s="99" t="s">
        <v>10</v>
      </c>
      <c r="AL156" s="99" t="s">
        <v>17</v>
      </c>
      <c r="AM156" s="98" t="str">
        <f t="shared" si="31"/>
        <v>D5FuerteDirectamente Indirectamente</v>
      </c>
      <c r="AN156" s="75" t="str">
        <f>VLOOKUP(AO156,Hoja3!$G$2:$H$648,2,0)</f>
        <v>B:Raro / 4:mayor</v>
      </c>
      <c r="AO156" s="69" t="str">
        <f>VLOOKUP(AM156,Hoja3!F:G,2,0)</f>
        <v>B4</v>
      </c>
      <c r="AP156" s="70" t="str">
        <f>VLOOKUP(AO156,'MATRIZ RAM VALORACIÓN'!$AD$10:$AE$45,2,0)</f>
        <v>Medio</v>
      </c>
      <c r="AQ156" s="189"/>
      <c r="AR156" s="189"/>
      <c r="AS156" s="110"/>
      <c r="AT156" s="88">
        <f t="shared" si="35"/>
        <v>15</v>
      </c>
      <c r="AU156" s="88">
        <f t="shared" si="36"/>
        <v>70</v>
      </c>
      <c r="AV156" s="89">
        <f t="shared" si="32"/>
        <v>85</v>
      </c>
    </row>
    <row r="157" spans="1:48" s="78" customFormat="1" ht="164.25" hidden="1" customHeight="1" x14ac:dyDescent="0.3">
      <c r="A157" s="98" t="s">
        <v>262</v>
      </c>
      <c r="B157" s="98" t="s">
        <v>1585</v>
      </c>
      <c r="C157" s="101" t="s">
        <v>603</v>
      </c>
      <c r="D157" s="101" t="s">
        <v>3418</v>
      </c>
      <c r="E157" s="68" t="s">
        <v>273</v>
      </c>
      <c r="F157" s="68" t="s">
        <v>264</v>
      </c>
      <c r="G157" s="68" t="s">
        <v>264</v>
      </c>
      <c r="H157" s="68" t="s">
        <v>264</v>
      </c>
      <c r="I157" s="68" t="s">
        <v>264</v>
      </c>
      <c r="J157" s="68" t="s">
        <v>273</v>
      </c>
      <c r="K157" s="95" t="s">
        <v>20</v>
      </c>
      <c r="L157" s="95" t="s">
        <v>14</v>
      </c>
      <c r="M157" s="69" t="str">
        <f t="shared" si="27"/>
        <v>D - Probable / 5 - Extremo</v>
      </c>
      <c r="N157" s="69" t="str">
        <f t="shared" si="28"/>
        <v>D5</v>
      </c>
      <c r="O157" s="70" t="str">
        <f>VLOOKUP(N157,'MATRIZ RAM VALORACIÓN'!$AD$10:$AE$45,2,0)</f>
        <v>Alto</v>
      </c>
      <c r="P157" s="71" t="str">
        <f t="shared" si="29"/>
        <v>Alto</v>
      </c>
      <c r="Q157" s="101" t="s">
        <v>608</v>
      </c>
      <c r="R157" s="101" t="s">
        <v>609</v>
      </c>
      <c r="S157" s="180" t="s">
        <v>45</v>
      </c>
      <c r="T157" s="115" t="s">
        <v>2137</v>
      </c>
      <c r="U157" s="73" t="s">
        <v>318</v>
      </c>
      <c r="V157" s="73" t="s">
        <v>265</v>
      </c>
      <c r="W157" s="68" t="s">
        <v>273</v>
      </c>
      <c r="X157" s="68" t="s">
        <v>273</v>
      </c>
      <c r="Y157" s="68" t="s">
        <v>264</v>
      </c>
      <c r="Z157" s="68" t="s">
        <v>273</v>
      </c>
      <c r="AA157" s="68" t="s">
        <v>264</v>
      </c>
      <c r="AB157" s="68" t="s">
        <v>264</v>
      </c>
      <c r="AC157" s="68" t="s">
        <v>264</v>
      </c>
      <c r="AD157" s="68" t="s">
        <v>264</v>
      </c>
      <c r="AE157" s="68" t="s">
        <v>264</v>
      </c>
      <c r="AF157" s="68" t="s">
        <v>264</v>
      </c>
      <c r="AG157" s="68" t="s">
        <v>273</v>
      </c>
      <c r="AH157" s="73" t="s">
        <v>22</v>
      </c>
      <c r="AI157" s="74" t="str">
        <f t="shared" si="30"/>
        <v>Moderado</v>
      </c>
      <c r="AJ157" s="75" t="s">
        <v>313</v>
      </c>
      <c r="AK157" s="99" t="s">
        <v>10</v>
      </c>
      <c r="AL157" s="99" t="s">
        <v>17</v>
      </c>
      <c r="AM157" s="98" t="str">
        <f t="shared" si="31"/>
        <v>D5FuerteDirectamente Indirectamente</v>
      </c>
      <c r="AN157" s="75" t="str">
        <f>VLOOKUP(AO157,Hoja3!$G$2:$H$648,2,0)</f>
        <v>B:Raro / 4:mayor</v>
      </c>
      <c r="AO157" s="69" t="str">
        <f>VLOOKUP(AM157,Hoja3!F:G,2,0)</f>
        <v>B4</v>
      </c>
      <c r="AP157" s="70" t="str">
        <f>VLOOKUP(AO157,'MATRIZ RAM VALORACIÓN'!$AD$10:$AE$45,2,0)</f>
        <v>Medio</v>
      </c>
      <c r="AQ157" s="189"/>
      <c r="AR157" s="189"/>
      <c r="AS157" s="110"/>
      <c r="AT157" s="88">
        <f t="shared" si="35"/>
        <v>5</v>
      </c>
      <c r="AU157" s="88">
        <f t="shared" si="36"/>
        <v>70</v>
      </c>
      <c r="AV157" s="89">
        <f t="shared" si="32"/>
        <v>75</v>
      </c>
    </row>
    <row r="158" spans="1:48" s="78" customFormat="1" ht="164.25" hidden="1" customHeight="1" x14ac:dyDescent="0.3">
      <c r="A158" s="98" t="s">
        <v>262</v>
      </c>
      <c r="B158" s="98" t="s">
        <v>1585</v>
      </c>
      <c r="C158" s="101" t="s">
        <v>603</v>
      </c>
      <c r="D158" s="101" t="s">
        <v>3418</v>
      </c>
      <c r="E158" s="68" t="s">
        <v>273</v>
      </c>
      <c r="F158" s="68" t="s">
        <v>264</v>
      </c>
      <c r="G158" s="68" t="s">
        <v>264</v>
      </c>
      <c r="H158" s="68" t="s">
        <v>264</v>
      </c>
      <c r="I158" s="68" t="s">
        <v>264</v>
      </c>
      <c r="J158" s="68" t="s">
        <v>273</v>
      </c>
      <c r="K158" s="95" t="s">
        <v>20</v>
      </c>
      <c r="L158" s="95" t="s">
        <v>14</v>
      </c>
      <c r="M158" s="69" t="str">
        <f t="shared" si="27"/>
        <v>D - Probable / 5 - Extremo</v>
      </c>
      <c r="N158" s="69" t="str">
        <f t="shared" si="28"/>
        <v>D5</v>
      </c>
      <c r="O158" s="70" t="str">
        <f>VLOOKUP(N158,'MATRIZ RAM VALORACIÓN'!$AD$10:$AE$45,2,0)</f>
        <v>Alto</v>
      </c>
      <c r="P158" s="71" t="str">
        <f t="shared" si="29"/>
        <v>Alto</v>
      </c>
      <c r="Q158" s="101" t="s">
        <v>610</v>
      </c>
      <c r="R158" s="101" t="s">
        <v>611</v>
      </c>
      <c r="S158" s="180" t="s">
        <v>43</v>
      </c>
      <c r="T158" s="115" t="s">
        <v>2138</v>
      </c>
      <c r="U158" s="73" t="s">
        <v>318</v>
      </c>
      <c r="V158" s="73" t="s">
        <v>265</v>
      </c>
      <c r="W158" s="68" t="s">
        <v>273</v>
      </c>
      <c r="X158" s="68" t="s">
        <v>273</v>
      </c>
      <c r="Y158" s="68" t="s">
        <v>264</v>
      </c>
      <c r="Z158" s="68" t="s">
        <v>273</v>
      </c>
      <c r="AA158" s="68" t="s">
        <v>264</v>
      </c>
      <c r="AB158" s="68" t="s">
        <v>273</v>
      </c>
      <c r="AC158" s="68" t="s">
        <v>264</v>
      </c>
      <c r="AD158" s="68" t="s">
        <v>264</v>
      </c>
      <c r="AE158" s="68" t="s">
        <v>264</v>
      </c>
      <c r="AF158" s="68" t="s">
        <v>264</v>
      </c>
      <c r="AG158" s="68" t="s">
        <v>273</v>
      </c>
      <c r="AH158" s="73" t="s">
        <v>22</v>
      </c>
      <c r="AI158" s="74" t="str">
        <f t="shared" si="30"/>
        <v>Moderado</v>
      </c>
      <c r="AJ158" s="75" t="s">
        <v>313</v>
      </c>
      <c r="AK158" s="99" t="s">
        <v>10</v>
      </c>
      <c r="AL158" s="99" t="s">
        <v>17</v>
      </c>
      <c r="AM158" s="98" t="str">
        <f t="shared" si="31"/>
        <v>D5FuerteDirectamente Indirectamente</v>
      </c>
      <c r="AN158" s="75" t="str">
        <f>VLOOKUP(AO158,Hoja3!$G$2:$H$648,2,0)</f>
        <v>B:Raro / 4:mayor</v>
      </c>
      <c r="AO158" s="69" t="str">
        <f>VLOOKUP(AM158,Hoja3!F:G,2,0)</f>
        <v>B4</v>
      </c>
      <c r="AP158" s="70" t="str">
        <f>VLOOKUP(AO158,'MATRIZ RAM VALORACIÓN'!$AD$10:$AE$45,2,0)</f>
        <v>Medio</v>
      </c>
      <c r="AQ158" s="189"/>
      <c r="AR158" s="189"/>
      <c r="AS158" s="110"/>
      <c r="AT158" s="88">
        <f t="shared" si="35"/>
        <v>5</v>
      </c>
      <c r="AU158" s="88">
        <f t="shared" si="36"/>
        <v>70</v>
      </c>
      <c r="AV158" s="89">
        <f t="shared" si="32"/>
        <v>75</v>
      </c>
    </row>
    <row r="159" spans="1:48" s="78" customFormat="1" ht="164.25" hidden="1" customHeight="1" x14ac:dyDescent="0.3">
      <c r="A159" s="98" t="s">
        <v>262</v>
      </c>
      <c r="B159" s="98" t="s">
        <v>1585</v>
      </c>
      <c r="C159" s="101" t="s">
        <v>603</v>
      </c>
      <c r="D159" s="101" t="s">
        <v>3418</v>
      </c>
      <c r="E159" s="68" t="s">
        <v>273</v>
      </c>
      <c r="F159" s="68" t="s">
        <v>264</v>
      </c>
      <c r="G159" s="68" t="s">
        <v>264</v>
      </c>
      <c r="H159" s="68" t="s">
        <v>264</v>
      </c>
      <c r="I159" s="68" t="s">
        <v>264</v>
      </c>
      <c r="J159" s="68" t="s">
        <v>273</v>
      </c>
      <c r="K159" s="95" t="s">
        <v>20</v>
      </c>
      <c r="L159" s="95" t="s">
        <v>14</v>
      </c>
      <c r="M159" s="69" t="str">
        <f t="shared" si="27"/>
        <v>D - Probable / 5 - Extremo</v>
      </c>
      <c r="N159" s="69" t="str">
        <f t="shared" si="28"/>
        <v>D5</v>
      </c>
      <c r="O159" s="70" t="str">
        <f>VLOOKUP(N159,'MATRIZ RAM VALORACIÓN'!$AD$10:$AE$45,2,0)</f>
        <v>Alto</v>
      </c>
      <c r="P159" s="71" t="str">
        <f t="shared" si="29"/>
        <v>Alto</v>
      </c>
      <c r="Q159" s="101" t="s">
        <v>612</v>
      </c>
      <c r="R159" s="101" t="s">
        <v>1670</v>
      </c>
      <c r="S159" s="180" t="s">
        <v>45</v>
      </c>
      <c r="T159" s="115" t="s">
        <v>2139</v>
      </c>
      <c r="U159" s="73" t="s">
        <v>318</v>
      </c>
      <c r="V159" s="73" t="s">
        <v>265</v>
      </c>
      <c r="W159" s="68" t="s">
        <v>264</v>
      </c>
      <c r="X159" s="68" t="s">
        <v>264</v>
      </c>
      <c r="Y159" s="68" t="s">
        <v>264</v>
      </c>
      <c r="Z159" s="68" t="s">
        <v>264</v>
      </c>
      <c r="AA159" s="68" t="s">
        <v>264</v>
      </c>
      <c r="AB159" s="68" t="s">
        <v>264</v>
      </c>
      <c r="AC159" s="68" t="s">
        <v>264</v>
      </c>
      <c r="AD159" s="68" t="s">
        <v>264</v>
      </c>
      <c r="AE159" s="68" t="s">
        <v>264</v>
      </c>
      <c r="AF159" s="68" t="s">
        <v>264</v>
      </c>
      <c r="AG159" s="68" t="s">
        <v>273</v>
      </c>
      <c r="AH159" s="73" t="s">
        <v>22</v>
      </c>
      <c r="AI159" s="74" t="str">
        <f t="shared" si="30"/>
        <v>Moderado</v>
      </c>
      <c r="AJ159" s="75" t="s">
        <v>313</v>
      </c>
      <c r="AK159" s="99" t="s">
        <v>10</v>
      </c>
      <c r="AL159" s="99" t="s">
        <v>17</v>
      </c>
      <c r="AM159" s="98" t="str">
        <f t="shared" si="31"/>
        <v>D5FuerteDirectamente Indirectamente</v>
      </c>
      <c r="AN159" s="75" t="str">
        <f>VLOOKUP(AO159,Hoja3!$G$2:$H$648,2,0)</f>
        <v>B:Raro / 4:mayor</v>
      </c>
      <c r="AO159" s="69" t="str">
        <f>VLOOKUP(AM159,Hoja3!F:G,2,0)</f>
        <v>B4</v>
      </c>
      <c r="AP159" s="70" t="str">
        <f>VLOOKUP(AO159,'MATRIZ RAM VALORACIÓN'!$AD$10:$AE$45,2,0)</f>
        <v>Medio</v>
      </c>
      <c r="AQ159" s="189"/>
      <c r="AR159" s="189"/>
      <c r="AS159" s="110"/>
      <c r="AT159" s="88">
        <f t="shared" si="35"/>
        <v>5</v>
      </c>
      <c r="AU159" s="88">
        <f t="shared" si="36"/>
        <v>70</v>
      </c>
      <c r="AV159" s="89">
        <f t="shared" si="32"/>
        <v>75</v>
      </c>
    </row>
    <row r="160" spans="1:48" s="78" customFormat="1" ht="164.25" hidden="1" customHeight="1" x14ac:dyDescent="0.3">
      <c r="A160" s="98" t="s">
        <v>262</v>
      </c>
      <c r="B160" s="98" t="s">
        <v>1585</v>
      </c>
      <c r="C160" s="101" t="s">
        <v>603</v>
      </c>
      <c r="D160" s="101" t="s">
        <v>3418</v>
      </c>
      <c r="E160" s="68" t="s">
        <v>273</v>
      </c>
      <c r="F160" s="68" t="s">
        <v>264</v>
      </c>
      <c r="G160" s="68" t="s">
        <v>264</v>
      </c>
      <c r="H160" s="68" t="s">
        <v>264</v>
      </c>
      <c r="I160" s="68" t="s">
        <v>264</v>
      </c>
      <c r="J160" s="68" t="s">
        <v>273</v>
      </c>
      <c r="K160" s="95" t="s">
        <v>20</v>
      </c>
      <c r="L160" s="95" t="s">
        <v>14</v>
      </c>
      <c r="M160" s="69" t="str">
        <f t="shared" si="27"/>
        <v>D - Probable / 5 - Extremo</v>
      </c>
      <c r="N160" s="69" t="str">
        <f t="shared" si="28"/>
        <v>D5</v>
      </c>
      <c r="O160" s="70" t="str">
        <f>VLOOKUP(N160,'MATRIZ RAM VALORACIÓN'!$AD$10:$AE$45,2,0)</f>
        <v>Alto</v>
      </c>
      <c r="P160" s="71" t="str">
        <f t="shared" si="29"/>
        <v>Alto</v>
      </c>
      <c r="Q160" s="115" t="s">
        <v>1674</v>
      </c>
      <c r="R160" s="115" t="s">
        <v>3526</v>
      </c>
      <c r="S160" s="180" t="s">
        <v>45</v>
      </c>
      <c r="T160" s="115" t="s">
        <v>2140</v>
      </c>
      <c r="U160" s="73" t="s">
        <v>318</v>
      </c>
      <c r="V160" s="73" t="s">
        <v>265</v>
      </c>
      <c r="W160" s="68" t="s">
        <v>264</v>
      </c>
      <c r="X160" s="68" t="s">
        <v>264</v>
      </c>
      <c r="Y160" s="68" t="s">
        <v>264</v>
      </c>
      <c r="Z160" s="68" t="s">
        <v>264</v>
      </c>
      <c r="AA160" s="68" t="s">
        <v>264</v>
      </c>
      <c r="AB160" s="68" t="s">
        <v>264</v>
      </c>
      <c r="AC160" s="68" t="s">
        <v>264</v>
      </c>
      <c r="AD160" s="68" t="s">
        <v>264</v>
      </c>
      <c r="AE160" s="68" t="s">
        <v>264</v>
      </c>
      <c r="AF160" s="68" t="s">
        <v>264</v>
      </c>
      <c r="AG160" s="68" t="s">
        <v>273</v>
      </c>
      <c r="AH160" s="73" t="s">
        <v>22</v>
      </c>
      <c r="AI160" s="74" t="str">
        <f t="shared" si="30"/>
        <v>Moderado</v>
      </c>
      <c r="AJ160" s="75" t="s">
        <v>313</v>
      </c>
      <c r="AK160" s="99" t="s">
        <v>10</v>
      </c>
      <c r="AL160" s="99" t="s">
        <v>17</v>
      </c>
      <c r="AM160" s="98" t="str">
        <f t="shared" si="31"/>
        <v>D5FuerteDirectamente Indirectamente</v>
      </c>
      <c r="AN160" s="75" t="str">
        <f>VLOOKUP(AO160,Hoja3!$G$2:$H$648,2,0)</f>
        <v>B:Raro / 4:mayor</v>
      </c>
      <c r="AO160" s="69" t="str">
        <f>VLOOKUP(AM160,Hoja3!F:G,2,0)</f>
        <v>B4</v>
      </c>
      <c r="AP160" s="70" t="str">
        <f>VLOOKUP(AO160,'MATRIZ RAM VALORACIÓN'!$AD$10:$AE$45,2,0)</f>
        <v>Medio</v>
      </c>
      <c r="AQ160" s="189"/>
      <c r="AR160" s="189"/>
      <c r="AS160" s="110"/>
      <c r="AT160" s="88">
        <f t="shared" si="35"/>
        <v>5</v>
      </c>
      <c r="AU160" s="88">
        <f t="shared" si="36"/>
        <v>70</v>
      </c>
      <c r="AV160" s="89">
        <f t="shared" si="32"/>
        <v>75</v>
      </c>
    </row>
    <row r="161" spans="1:48" s="78" customFormat="1" ht="164.25" hidden="1" customHeight="1" x14ac:dyDescent="0.3">
      <c r="A161" s="98" t="s">
        <v>262</v>
      </c>
      <c r="B161" s="98" t="s">
        <v>1585</v>
      </c>
      <c r="C161" s="101" t="s">
        <v>613</v>
      </c>
      <c r="D161" s="101" t="s">
        <v>614</v>
      </c>
      <c r="E161" s="68" t="s">
        <v>273</v>
      </c>
      <c r="F161" s="68" t="s">
        <v>264</v>
      </c>
      <c r="G161" s="68" t="s">
        <v>264</v>
      </c>
      <c r="H161" s="68" t="s">
        <v>264</v>
      </c>
      <c r="I161" s="68" t="s">
        <v>273</v>
      </c>
      <c r="J161" s="68" t="s">
        <v>273</v>
      </c>
      <c r="K161" s="95" t="s">
        <v>13</v>
      </c>
      <c r="L161" s="95" t="s">
        <v>21</v>
      </c>
      <c r="M161" s="69" t="str">
        <f t="shared" si="27"/>
        <v>E - Muy Probable / 4 - Mayor</v>
      </c>
      <c r="N161" s="69" t="str">
        <f t="shared" si="28"/>
        <v>E4</v>
      </c>
      <c r="O161" s="70" t="str">
        <f>VLOOKUP(N161,'MATRIZ RAM VALORACIÓN'!$AD$10:$AE$45,2,0)</f>
        <v>Alto</v>
      </c>
      <c r="P161" s="71" t="str">
        <f t="shared" si="29"/>
        <v>Alto</v>
      </c>
      <c r="Q161" s="101" t="s">
        <v>615</v>
      </c>
      <c r="R161" s="101" t="s">
        <v>1671</v>
      </c>
      <c r="S161" s="180" t="s">
        <v>359</v>
      </c>
      <c r="T161" s="115" t="s">
        <v>616</v>
      </c>
      <c r="U161" s="73" t="s">
        <v>318</v>
      </c>
      <c r="V161" s="73" t="s">
        <v>267</v>
      </c>
      <c r="W161" s="68" t="s">
        <v>264</v>
      </c>
      <c r="X161" s="68" t="s">
        <v>264</v>
      </c>
      <c r="Y161" s="68" t="s">
        <v>264</v>
      </c>
      <c r="Z161" s="68" t="s">
        <v>264</v>
      </c>
      <c r="AA161" s="68" t="s">
        <v>264</v>
      </c>
      <c r="AB161" s="68" t="s">
        <v>264</v>
      </c>
      <c r="AC161" s="68" t="s">
        <v>264</v>
      </c>
      <c r="AD161" s="68" t="s">
        <v>264</v>
      </c>
      <c r="AE161" s="68" t="s">
        <v>264</v>
      </c>
      <c r="AF161" s="68" t="s">
        <v>264</v>
      </c>
      <c r="AG161" s="68" t="s">
        <v>273</v>
      </c>
      <c r="AH161" s="73" t="s">
        <v>22</v>
      </c>
      <c r="AI161" s="74" t="str">
        <f t="shared" si="30"/>
        <v>Moderado</v>
      </c>
      <c r="AJ161" s="75" t="s">
        <v>313</v>
      </c>
      <c r="AK161" s="99" t="s">
        <v>10</v>
      </c>
      <c r="AL161" s="99" t="s">
        <v>17</v>
      </c>
      <c r="AM161" s="98" t="str">
        <f t="shared" si="31"/>
        <v>E4FuerteDirectamente Indirectamente</v>
      </c>
      <c r="AN161" s="75" t="str">
        <f>VLOOKUP(AO161,Hoja3!$G$2:$H$648,2,0)</f>
        <v>C:Posible / 3:Moderado</v>
      </c>
      <c r="AO161" s="69" t="str">
        <f>VLOOKUP(AM161,Hoja3!F:G,2,0)</f>
        <v>C3</v>
      </c>
      <c r="AP161" s="70" t="str">
        <f>VLOOKUP(AO161,'MATRIZ RAM VALORACIÓN'!$AD$10:$AE$45,2,0)</f>
        <v>Medio</v>
      </c>
      <c r="AQ161" s="189"/>
      <c r="AR161" s="189"/>
      <c r="AS161" s="110"/>
      <c r="AT161" s="88">
        <f t="shared" si="35"/>
        <v>5</v>
      </c>
      <c r="AU161" s="88">
        <f t="shared" si="36"/>
        <v>70</v>
      </c>
      <c r="AV161" s="89">
        <f t="shared" si="32"/>
        <v>75</v>
      </c>
    </row>
    <row r="162" spans="1:48" s="78" customFormat="1" ht="164.25" customHeight="1" x14ac:dyDescent="0.3">
      <c r="A162" s="98" t="s">
        <v>262</v>
      </c>
      <c r="B162" s="98" t="s">
        <v>1585</v>
      </c>
      <c r="C162" s="101" t="s">
        <v>617</v>
      </c>
      <c r="D162" s="101" t="s">
        <v>618</v>
      </c>
      <c r="E162" s="68" t="s">
        <v>273</v>
      </c>
      <c r="F162" s="68" t="s">
        <v>273</v>
      </c>
      <c r="G162" s="68" t="s">
        <v>273</v>
      </c>
      <c r="H162" s="68" t="s">
        <v>264</v>
      </c>
      <c r="I162" s="68" t="s">
        <v>273</v>
      </c>
      <c r="J162" s="68" t="s">
        <v>273</v>
      </c>
      <c r="K162" s="95" t="s">
        <v>13</v>
      </c>
      <c r="L162" s="95" t="s">
        <v>21</v>
      </c>
      <c r="M162" s="69" t="str">
        <f t="shared" si="27"/>
        <v>E - Muy Probable / 4 - Mayor</v>
      </c>
      <c r="N162" s="69" t="str">
        <f t="shared" si="28"/>
        <v>E4</v>
      </c>
      <c r="O162" s="70" t="str">
        <f>VLOOKUP(N162,'MATRIZ RAM VALORACIÓN'!$AD$10:$AE$45,2,0)</f>
        <v>Alto</v>
      </c>
      <c r="P162" s="71" t="str">
        <f t="shared" si="29"/>
        <v>Alto</v>
      </c>
      <c r="Q162" s="101" t="s">
        <v>619</v>
      </c>
      <c r="R162" s="101" t="s">
        <v>3092</v>
      </c>
      <c r="S162" s="180" t="s">
        <v>45</v>
      </c>
      <c r="T162" s="115" t="s">
        <v>1672</v>
      </c>
      <c r="U162" s="73" t="s">
        <v>318</v>
      </c>
      <c r="V162" s="73" t="s">
        <v>267</v>
      </c>
      <c r="W162" s="68" t="s">
        <v>264</v>
      </c>
      <c r="X162" s="68" t="s">
        <v>264</v>
      </c>
      <c r="Y162" s="68" t="s">
        <v>264</v>
      </c>
      <c r="Z162" s="68" t="s">
        <v>264</v>
      </c>
      <c r="AA162" s="68" t="s">
        <v>264</v>
      </c>
      <c r="AB162" s="68" t="s">
        <v>264</v>
      </c>
      <c r="AC162" s="68" t="s">
        <v>264</v>
      </c>
      <c r="AD162" s="68" t="s">
        <v>264</v>
      </c>
      <c r="AE162" s="68" t="s">
        <v>264</v>
      </c>
      <c r="AF162" s="68" t="s">
        <v>264</v>
      </c>
      <c r="AG162" s="68" t="s">
        <v>273</v>
      </c>
      <c r="AH162" s="73" t="s">
        <v>22</v>
      </c>
      <c r="AI162" s="74" t="str">
        <f t="shared" si="30"/>
        <v>Moderado</v>
      </c>
      <c r="AJ162" s="75" t="s">
        <v>313</v>
      </c>
      <c r="AK162" s="99" t="s">
        <v>10</v>
      </c>
      <c r="AL162" s="99" t="s">
        <v>17</v>
      </c>
      <c r="AM162" s="98" t="str">
        <f t="shared" ref="AM162:AM193" si="37">CONCATENATE(N162,AJ162,AK162,AL162)</f>
        <v>E4FuerteDirectamente Indirectamente</v>
      </c>
      <c r="AN162" s="75" t="str">
        <f>VLOOKUP(AO162,Hoja3!$G$2:$H$648,2,0)</f>
        <v>C:Posible / 3:Moderado</v>
      </c>
      <c r="AO162" s="69" t="str">
        <f>VLOOKUP(AM162,Hoja3!F:G,2,0)</f>
        <v>C3</v>
      </c>
      <c r="AP162" s="70" t="str">
        <f>VLOOKUP(AO162,'MATRIZ RAM VALORACIÓN'!$AD$10:$AE$45,2,0)</f>
        <v>Medio</v>
      </c>
      <c r="AQ162" s="189"/>
      <c r="AR162" s="189"/>
      <c r="AS162" s="110"/>
      <c r="AT162" s="88">
        <f t="shared" si="35"/>
        <v>5</v>
      </c>
      <c r="AU162" s="88">
        <f t="shared" si="36"/>
        <v>70</v>
      </c>
      <c r="AV162" s="89">
        <f t="shared" si="32"/>
        <v>75</v>
      </c>
    </row>
    <row r="163" spans="1:48" s="78" customFormat="1" ht="164.25" hidden="1" customHeight="1" x14ac:dyDescent="0.3">
      <c r="A163" s="98" t="s">
        <v>262</v>
      </c>
      <c r="B163" s="98" t="s">
        <v>1585</v>
      </c>
      <c r="C163" s="101" t="s">
        <v>622</v>
      </c>
      <c r="D163" s="101" t="s">
        <v>623</v>
      </c>
      <c r="E163" s="68" t="s">
        <v>273</v>
      </c>
      <c r="F163" s="68" t="s">
        <v>264</v>
      </c>
      <c r="G163" s="68" t="s">
        <v>264</v>
      </c>
      <c r="H163" s="68" t="s">
        <v>264</v>
      </c>
      <c r="I163" s="68" t="s">
        <v>264</v>
      </c>
      <c r="J163" s="68" t="s">
        <v>273</v>
      </c>
      <c r="K163" s="95" t="s">
        <v>20</v>
      </c>
      <c r="L163" s="95" t="s">
        <v>14</v>
      </c>
      <c r="M163" s="69" t="str">
        <f t="shared" si="27"/>
        <v>D - Probable / 5 - Extremo</v>
      </c>
      <c r="N163" s="69" t="str">
        <f t="shared" si="28"/>
        <v>D5</v>
      </c>
      <c r="O163" s="70" t="str">
        <f>VLOOKUP(N163,'MATRIZ RAM VALORACIÓN'!$AD$10:$AE$45,2,0)</f>
        <v>Alto</v>
      </c>
      <c r="P163" s="71" t="str">
        <f t="shared" si="29"/>
        <v>Alto</v>
      </c>
      <c r="Q163" s="101" t="s">
        <v>630</v>
      </c>
      <c r="R163" s="101" t="s">
        <v>1455</v>
      </c>
      <c r="S163" s="180" t="s">
        <v>45</v>
      </c>
      <c r="T163" s="115" t="s">
        <v>2143</v>
      </c>
      <c r="U163" s="73" t="s">
        <v>318</v>
      </c>
      <c r="V163" s="73" t="s">
        <v>265</v>
      </c>
      <c r="W163" s="68" t="s">
        <v>264</v>
      </c>
      <c r="X163" s="68" t="s">
        <v>264</v>
      </c>
      <c r="Y163" s="68" t="s">
        <v>264</v>
      </c>
      <c r="Z163" s="68" t="s">
        <v>264</v>
      </c>
      <c r="AA163" s="68" t="s">
        <v>264</v>
      </c>
      <c r="AB163" s="68" t="s">
        <v>264</v>
      </c>
      <c r="AC163" s="68" t="s">
        <v>264</v>
      </c>
      <c r="AD163" s="68" t="s">
        <v>273</v>
      </c>
      <c r="AE163" s="68" t="s">
        <v>273</v>
      </c>
      <c r="AF163" s="68" t="s">
        <v>264</v>
      </c>
      <c r="AG163" s="68" t="s">
        <v>273</v>
      </c>
      <c r="AH163" s="73" t="s">
        <v>22</v>
      </c>
      <c r="AI163" s="74" t="str">
        <f t="shared" si="30"/>
        <v>Moderado</v>
      </c>
      <c r="AJ163" s="75" t="s">
        <v>313</v>
      </c>
      <c r="AK163" s="99" t="s">
        <v>10</v>
      </c>
      <c r="AL163" s="99" t="s">
        <v>17</v>
      </c>
      <c r="AM163" s="98" t="str">
        <f t="shared" si="37"/>
        <v>D5FuerteDirectamente Indirectamente</v>
      </c>
      <c r="AN163" s="75" t="str">
        <f>VLOOKUP(AO163,Hoja3!$G$2:$H$648,2,0)</f>
        <v>B:Raro / 4:mayor</v>
      </c>
      <c r="AO163" s="69" t="str">
        <f>VLOOKUP(AM163,Hoja3!F:G,2,0)</f>
        <v>B4</v>
      </c>
      <c r="AP163" s="70" t="str">
        <f>VLOOKUP(AO163,'MATRIZ RAM VALORACIÓN'!$AD$10:$AE$45,2,0)</f>
        <v>Medio</v>
      </c>
      <c r="AQ163" s="189"/>
      <c r="AR163" s="189"/>
      <c r="AS163" s="110"/>
      <c r="AT163" s="88">
        <f t="shared" si="35"/>
        <v>5</v>
      </c>
      <c r="AU163" s="88">
        <f t="shared" si="36"/>
        <v>70</v>
      </c>
      <c r="AV163" s="89">
        <f t="shared" si="32"/>
        <v>75</v>
      </c>
    </row>
    <row r="164" spans="1:48" s="78" customFormat="1" ht="164.25" hidden="1" customHeight="1" x14ac:dyDescent="0.3">
      <c r="A164" s="98" t="s">
        <v>262</v>
      </c>
      <c r="B164" s="98" t="s">
        <v>1585</v>
      </c>
      <c r="C164" s="101" t="s">
        <v>622</v>
      </c>
      <c r="D164" s="101" t="s">
        <v>623</v>
      </c>
      <c r="E164" s="68" t="s">
        <v>273</v>
      </c>
      <c r="F164" s="68" t="s">
        <v>264</v>
      </c>
      <c r="G164" s="68" t="s">
        <v>264</v>
      </c>
      <c r="H164" s="68" t="s">
        <v>264</v>
      </c>
      <c r="I164" s="68" t="s">
        <v>264</v>
      </c>
      <c r="J164" s="68" t="s">
        <v>273</v>
      </c>
      <c r="K164" s="95" t="s">
        <v>20</v>
      </c>
      <c r="L164" s="95" t="s">
        <v>14</v>
      </c>
      <c r="M164" s="69" t="str">
        <f t="shared" si="27"/>
        <v>D - Probable / 5 - Extremo</v>
      </c>
      <c r="N164" s="69" t="str">
        <f t="shared" si="28"/>
        <v>D5</v>
      </c>
      <c r="O164" s="70" t="str">
        <f>VLOOKUP(N164,'MATRIZ RAM VALORACIÓN'!$AD$10:$AE$45,2,0)</f>
        <v>Alto</v>
      </c>
      <c r="P164" s="71" t="str">
        <f t="shared" si="29"/>
        <v>Alto</v>
      </c>
      <c r="Q164" s="101" t="s">
        <v>624</v>
      </c>
      <c r="R164" s="101" t="s">
        <v>625</v>
      </c>
      <c r="S164" s="180" t="s">
        <v>43</v>
      </c>
      <c r="T164" s="115" t="s">
        <v>2141</v>
      </c>
      <c r="U164" s="73" t="s">
        <v>318</v>
      </c>
      <c r="V164" s="73" t="s">
        <v>265</v>
      </c>
      <c r="W164" s="68" t="s">
        <v>264</v>
      </c>
      <c r="X164" s="68" t="s">
        <v>264</v>
      </c>
      <c r="Y164" s="68" t="s">
        <v>264</v>
      </c>
      <c r="Z164" s="68" t="s">
        <v>264</v>
      </c>
      <c r="AA164" s="68" t="s">
        <v>264</v>
      </c>
      <c r="AB164" s="68" t="s">
        <v>264</v>
      </c>
      <c r="AC164" s="68" t="s">
        <v>264</v>
      </c>
      <c r="AD164" s="68" t="s">
        <v>273</v>
      </c>
      <c r="AE164" s="68" t="s">
        <v>273</v>
      </c>
      <c r="AF164" s="68" t="s">
        <v>264</v>
      </c>
      <c r="AG164" s="68" t="s">
        <v>273</v>
      </c>
      <c r="AH164" s="73" t="s">
        <v>22</v>
      </c>
      <c r="AI164" s="74" t="str">
        <f t="shared" si="30"/>
        <v>Moderado</v>
      </c>
      <c r="AJ164" s="75" t="s">
        <v>313</v>
      </c>
      <c r="AK164" s="99" t="s">
        <v>10</v>
      </c>
      <c r="AL164" s="99" t="s">
        <v>17</v>
      </c>
      <c r="AM164" s="98" t="str">
        <f t="shared" si="37"/>
        <v>D5FuerteDirectamente Indirectamente</v>
      </c>
      <c r="AN164" s="75" t="str">
        <f>VLOOKUP(AO164,Hoja3!$G$2:$H$648,2,0)</f>
        <v>B:Raro / 4:mayor</v>
      </c>
      <c r="AO164" s="69" t="str">
        <f>VLOOKUP(AM164,Hoja3!F:G,2,0)</f>
        <v>B4</v>
      </c>
      <c r="AP164" s="70" t="str">
        <f>VLOOKUP(AO164,'MATRIZ RAM VALORACIÓN'!$AD$10:$AE$45,2,0)</f>
        <v>Medio</v>
      </c>
      <c r="AQ164" s="189"/>
      <c r="AR164" s="189"/>
      <c r="AS164" s="110"/>
      <c r="AT164" s="88">
        <f t="shared" si="35"/>
        <v>5</v>
      </c>
      <c r="AU164" s="88">
        <f t="shared" si="36"/>
        <v>70</v>
      </c>
      <c r="AV164" s="89">
        <f t="shared" si="32"/>
        <v>75</v>
      </c>
    </row>
    <row r="165" spans="1:48" s="78" customFormat="1" ht="164.25" hidden="1" customHeight="1" x14ac:dyDescent="0.3">
      <c r="A165" s="98" t="s">
        <v>262</v>
      </c>
      <c r="B165" s="98" t="s">
        <v>1585</v>
      </c>
      <c r="C165" s="101" t="s">
        <v>622</v>
      </c>
      <c r="D165" s="101" t="s">
        <v>623</v>
      </c>
      <c r="E165" s="68" t="s">
        <v>273</v>
      </c>
      <c r="F165" s="68" t="s">
        <v>264</v>
      </c>
      <c r="G165" s="68" t="s">
        <v>264</v>
      </c>
      <c r="H165" s="68" t="s">
        <v>264</v>
      </c>
      <c r="I165" s="68" t="s">
        <v>264</v>
      </c>
      <c r="J165" s="68" t="s">
        <v>273</v>
      </c>
      <c r="K165" s="95" t="s">
        <v>20</v>
      </c>
      <c r="L165" s="95" t="s">
        <v>14</v>
      </c>
      <c r="M165" s="69" t="str">
        <f t="shared" si="27"/>
        <v>D - Probable / 5 - Extremo</v>
      </c>
      <c r="N165" s="69" t="str">
        <f t="shared" si="28"/>
        <v>D5</v>
      </c>
      <c r="O165" s="70" t="str">
        <f>VLOOKUP(N165,'MATRIZ RAM VALORACIÓN'!$AD$10:$AE$45,2,0)</f>
        <v>Alto</v>
      </c>
      <c r="P165" s="71" t="str">
        <f t="shared" si="29"/>
        <v>Alto</v>
      </c>
      <c r="Q165" s="101" t="s">
        <v>626</v>
      </c>
      <c r="R165" s="101" t="s">
        <v>3088</v>
      </c>
      <c r="S165" s="180" t="s">
        <v>45</v>
      </c>
      <c r="T165" s="115" t="s">
        <v>627</v>
      </c>
      <c r="U165" s="73" t="s">
        <v>318</v>
      </c>
      <c r="V165" s="73" t="s">
        <v>267</v>
      </c>
      <c r="W165" s="68" t="s">
        <v>264</v>
      </c>
      <c r="X165" s="68" t="s">
        <v>264</v>
      </c>
      <c r="Y165" s="68" t="s">
        <v>264</v>
      </c>
      <c r="Z165" s="68" t="s">
        <v>264</v>
      </c>
      <c r="AA165" s="68" t="s">
        <v>264</v>
      </c>
      <c r="AB165" s="68" t="s">
        <v>264</v>
      </c>
      <c r="AC165" s="68" t="s">
        <v>264</v>
      </c>
      <c r="AD165" s="68" t="s">
        <v>273</v>
      </c>
      <c r="AE165" s="68" t="s">
        <v>273</v>
      </c>
      <c r="AF165" s="68" t="s">
        <v>264</v>
      </c>
      <c r="AG165" s="68" t="s">
        <v>273</v>
      </c>
      <c r="AH165" s="73" t="s">
        <v>22</v>
      </c>
      <c r="AI165" s="74" t="str">
        <f t="shared" si="30"/>
        <v>Moderado</v>
      </c>
      <c r="AJ165" s="75" t="s">
        <v>313</v>
      </c>
      <c r="AK165" s="99" t="s">
        <v>10</v>
      </c>
      <c r="AL165" s="99" t="s">
        <v>17</v>
      </c>
      <c r="AM165" s="98" t="str">
        <f t="shared" si="37"/>
        <v>D5FuerteDirectamente Indirectamente</v>
      </c>
      <c r="AN165" s="75" t="str">
        <f>VLOOKUP(AO165,Hoja3!$G$2:$H$648,2,0)</f>
        <v>B:Raro / 4:mayor</v>
      </c>
      <c r="AO165" s="69" t="str">
        <f>VLOOKUP(AM165,Hoja3!F:G,2,0)</f>
        <v>B4</v>
      </c>
      <c r="AP165" s="70" t="str">
        <f>VLOOKUP(AO165,'MATRIZ RAM VALORACIÓN'!$AD$10:$AE$45,2,0)</f>
        <v>Medio</v>
      </c>
      <c r="AQ165" s="189"/>
      <c r="AR165" s="189"/>
      <c r="AS165" s="110"/>
      <c r="AT165" s="88">
        <f t="shared" si="35"/>
        <v>5</v>
      </c>
      <c r="AU165" s="88">
        <f t="shared" si="36"/>
        <v>70</v>
      </c>
      <c r="AV165" s="89">
        <f t="shared" si="32"/>
        <v>75</v>
      </c>
    </row>
    <row r="166" spans="1:48" s="78" customFormat="1" ht="164.25" hidden="1" customHeight="1" x14ac:dyDescent="0.3">
      <c r="A166" s="98" t="s">
        <v>262</v>
      </c>
      <c r="B166" s="98" t="s">
        <v>1585</v>
      </c>
      <c r="C166" s="101" t="s">
        <v>622</v>
      </c>
      <c r="D166" s="101" t="s">
        <v>623</v>
      </c>
      <c r="E166" s="68" t="s">
        <v>273</v>
      </c>
      <c r="F166" s="68" t="s">
        <v>264</v>
      </c>
      <c r="G166" s="68" t="s">
        <v>264</v>
      </c>
      <c r="H166" s="68" t="s">
        <v>264</v>
      </c>
      <c r="I166" s="68" t="s">
        <v>264</v>
      </c>
      <c r="J166" s="68" t="s">
        <v>273</v>
      </c>
      <c r="K166" s="95" t="s">
        <v>20</v>
      </c>
      <c r="L166" s="95" t="s">
        <v>14</v>
      </c>
      <c r="M166" s="69" t="str">
        <f t="shared" si="27"/>
        <v>D - Probable / 5 - Extremo</v>
      </c>
      <c r="N166" s="69" t="str">
        <f t="shared" si="28"/>
        <v>D5</v>
      </c>
      <c r="O166" s="70" t="str">
        <f>VLOOKUP(N166,'MATRIZ RAM VALORACIÓN'!$AD$10:$AE$45,2,0)</f>
        <v>Alto</v>
      </c>
      <c r="P166" s="71" t="str">
        <f t="shared" si="29"/>
        <v>Alto</v>
      </c>
      <c r="Q166" s="101" t="s">
        <v>628</v>
      </c>
      <c r="R166" s="101" t="s">
        <v>629</v>
      </c>
      <c r="S166" s="180" t="s">
        <v>45</v>
      </c>
      <c r="T166" s="115" t="s">
        <v>2142</v>
      </c>
      <c r="U166" s="73" t="s">
        <v>318</v>
      </c>
      <c r="V166" s="73" t="s">
        <v>265</v>
      </c>
      <c r="W166" s="68" t="s">
        <v>264</v>
      </c>
      <c r="X166" s="68" t="s">
        <v>264</v>
      </c>
      <c r="Y166" s="68" t="s">
        <v>264</v>
      </c>
      <c r="Z166" s="68" t="s">
        <v>264</v>
      </c>
      <c r="AA166" s="68" t="s">
        <v>264</v>
      </c>
      <c r="AB166" s="68" t="s">
        <v>264</v>
      </c>
      <c r="AC166" s="68" t="s">
        <v>264</v>
      </c>
      <c r="AD166" s="68" t="s">
        <v>273</v>
      </c>
      <c r="AE166" s="68" t="s">
        <v>273</v>
      </c>
      <c r="AF166" s="68" t="s">
        <v>264</v>
      </c>
      <c r="AG166" s="68" t="s">
        <v>273</v>
      </c>
      <c r="AH166" s="73" t="s">
        <v>22</v>
      </c>
      <c r="AI166" s="74" t="str">
        <f t="shared" si="30"/>
        <v>Moderado</v>
      </c>
      <c r="AJ166" s="75" t="s">
        <v>313</v>
      </c>
      <c r="AK166" s="99" t="s">
        <v>10</v>
      </c>
      <c r="AL166" s="99" t="s">
        <v>17</v>
      </c>
      <c r="AM166" s="98" t="str">
        <f t="shared" si="37"/>
        <v>D5FuerteDirectamente Indirectamente</v>
      </c>
      <c r="AN166" s="75" t="str">
        <f>VLOOKUP(AO166,Hoja3!$G$2:$H$648,2,0)</f>
        <v>B:Raro / 4:mayor</v>
      </c>
      <c r="AO166" s="69" t="str">
        <f>VLOOKUP(AM166,Hoja3!F:G,2,0)</f>
        <v>B4</v>
      </c>
      <c r="AP166" s="70" t="str">
        <f>VLOOKUP(AO166,'MATRIZ RAM VALORACIÓN'!$AD$10:$AE$45,2,0)</f>
        <v>Medio</v>
      </c>
      <c r="AQ166" s="189"/>
      <c r="AR166" s="189"/>
      <c r="AS166" s="110"/>
      <c r="AT166" s="88">
        <f t="shared" si="35"/>
        <v>5</v>
      </c>
      <c r="AU166" s="88">
        <f t="shared" si="36"/>
        <v>70</v>
      </c>
      <c r="AV166" s="89">
        <f t="shared" si="32"/>
        <v>75</v>
      </c>
    </row>
    <row r="167" spans="1:48" s="78" customFormat="1" ht="164.25" customHeight="1" x14ac:dyDescent="0.3">
      <c r="A167" s="98" t="s">
        <v>262</v>
      </c>
      <c r="B167" s="98" t="s">
        <v>1585</v>
      </c>
      <c r="C167" s="146" t="s">
        <v>620</v>
      </c>
      <c r="D167" s="101" t="s">
        <v>621</v>
      </c>
      <c r="E167" s="68" t="s">
        <v>273</v>
      </c>
      <c r="F167" s="68" t="s">
        <v>273</v>
      </c>
      <c r="G167" s="68" t="s">
        <v>273</v>
      </c>
      <c r="H167" s="68" t="s">
        <v>264</v>
      </c>
      <c r="I167" s="68" t="s">
        <v>273</v>
      </c>
      <c r="J167" s="68" t="s">
        <v>273</v>
      </c>
      <c r="K167" s="95" t="s">
        <v>29</v>
      </c>
      <c r="L167" s="95" t="s">
        <v>8</v>
      </c>
      <c r="M167" s="69" t="str">
        <f t="shared" si="27"/>
        <v>B - Raro / 6 - Catastrófico</v>
      </c>
      <c r="N167" s="69" t="str">
        <f t="shared" si="28"/>
        <v>B6</v>
      </c>
      <c r="O167" s="70" t="str">
        <f>VLOOKUP(N167,'MATRIZ RAM VALORACIÓN'!$AD$10:$AE$45,2,0)</f>
        <v>Intermedio</v>
      </c>
      <c r="P167" s="71" t="str">
        <f t="shared" si="29"/>
        <v>Medio</v>
      </c>
      <c r="Q167" s="101" t="s">
        <v>596</v>
      </c>
      <c r="R167" s="101" t="s">
        <v>2265</v>
      </c>
      <c r="S167" s="180" t="s">
        <v>33</v>
      </c>
      <c r="T167" s="115" t="s">
        <v>1581</v>
      </c>
      <c r="U167" s="73" t="s">
        <v>311</v>
      </c>
      <c r="V167" s="73" t="s">
        <v>265</v>
      </c>
      <c r="W167" s="68" t="s">
        <v>264</v>
      </c>
      <c r="X167" s="68" t="s">
        <v>273</v>
      </c>
      <c r="Y167" s="68" t="s">
        <v>264</v>
      </c>
      <c r="Z167" s="68" t="s">
        <v>264</v>
      </c>
      <c r="AA167" s="68" t="s">
        <v>264</v>
      </c>
      <c r="AB167" s="68" t="s">
        <v>264</v>
      </c>
      <c r="AC167" s="68" t="s">
        <v>264</v>
      </c>
      <c r="AD167" s="68" t="s">
        <v>264</v>
      </c>
      <c r="AE167" s="68" t="s">
        <v>264</v>
      </c>
      <c r="AF167" s="68" t="s">
        <v>264</v>
      </c>
      <c r="AG167" s="68" t="s">
        <v>273</v>
      </c>
      <c r="AH167" s="73" t="s">
        <v>22</v>
      </c>
      <c r="AI167" s="74" t="str">
        <f t="shared" si="30"/>
        <v>Moderado</v>
      </c>
      <c r="AJ167" s="75" t="s">
        <v>313</v>
      </c>
      <c r="AK167" s="99" t="s">
        <v>10</v>
      </c>
      <c r="AL167" s="99" t="s">
        <v>17</v>
      </c>
      <c r="AM167" s="98" t="str">
        <f t="shared" si="37"/>
        <v>B6FuerteDirectamente Indirectamente</v>
      </c>
      <c r="AN167" s="75" t="str">
        <f>VLOOKUP(AO167,Hoja3!$G$2:$H$648,2,0)</f>
        <v>A:Improbable / 5:Extremo</v>
      </c>
      <c r="AO167" s="69" t="str">
        <f>VLOOKUP(AM167,Hoja3!F:G,2,0)</f>
        <v>A5</v>
      </c>
      <c r="AP167" s="70" t="str">
        <f>VLOOKUP(AO167,'MATRIZ RAM VALORACIÓN'!$AD$10:$AE$45,2,0)</f>
        <v>Medio</v>
      </c>
      <c r="AQ167" s="189"/>
      <c r="AR167" s="189"/>
      <c r="AS167" s="110"/>
      <c r="AT167" s="88">
        <f t="shared" si="35"/>
        <v>15</v>
      </c>
      <c r="AU167" s="88">
        <f t="shared" si="36"/>
        <v>70</v>
      </c>
      <c r="AV167" s="89">
        <f t="shared" si="32"/>
        <v>85</v>
      </c>
    </row>
    <row r="168" spans="1:48" s="78" customFormat="1" ht="164.25" customHeight="1" x14ac:dyDescent="0.3">
      <c r="A168" s="98" t="s">
        <v>262</v>
      </c>
      <c r="B168" s="98" t="s">
        <v>1585</v>
      </c>
      <c r="C168" s="146" t="s">
        <v>620</v>
      </c>
      <c r="D168" s="101" t="s">
        <v>621</v>
      </c>
      <c r="E168" s="68" t="s">
        <v>273</v>
      </c>
      <c r="F168" s="68" t="s">
        <v>273</v>
      </c>
      <c r="G168" s="68" t="s">
        <v>273</v>
      </c>
      <c r="H168" s="68" t="s">
        <v>264</v>
      </c>
      <c r="I168" s="68" t="s">
        <v>273</v>
      </c>
      <c r="J168" s="68" t="s">
        <v>273</v>
      </c>
      <c r="K168" s="95" t="s">
        <v>29</v>
      </c>
      <c r="L168" s="95" t="s">
        <v>8</v>
      </c>
      <c r="M168" s="69" t="str">
        <f t="shared" si="27"/>
        <v>B - Raro / 6 - Catastrófico</v>
      </c>
      <c r="N168" s="69" t="str">
        <f t="shared" si="28"/>
        <v>B6</v>
      </c>
      <c r="O168" s="70" t="str">
        <f>VLOOKUP(N168,'MATRIZ RAM VALORACIÓN'!$AD$10:$AE$45,2,0)</f>
        <v>Intermedio</v>
      </c>
      <c r="P168" s="71" t="str">
        <f t="shared" si="29"/>
        <v>Medio</v>
      </c>
      <c r="Q168" s="101" t="s">
        <v>3090</v>
      </c>
      <c r="R168" s="101" t="s">
        <v>3211</v>
      </c>
      <c r="S168" s="180" t="s">
        <v>359</v>
      </c>
      <c r="T168" s="115" t="s">
        <v>598</v>
      </c>
      <c r="U168" s="73" t="s">
        <v>311</v>
      </c>
      <c r="V168" s="73" t="s">
        <v>265</v>
      </c>
      <c r="W168" s="68" t="s">
        <v>273</v>
      </c>
      <c r="X168" s="68" t="s">
        <v>273</v>
      </c>
      <c r="Y168" s="68" t="s">
        <v>264</v>
      </c>
      <c r="Z168" s="68" t="s">
        <v>273</v>
      </c>
      <c r="AA168" s="68" t="s">
        <v>264</v>
      </c>
      <c r="AB168" s="68" t="s">
        <v>264</v>
      </c>
      <c r="AC168" s="68" t="s">
        <v>264</v>
      </c>
      <c r="AD168" s="68" t="s">
        <v>273</v>
      </c>
      <c r="AE168" s="68" t="s">
        <v>273</v>
      </c>
      <c r="AF168" s="68" t="s">
        <v>264</v>
      </c>
      <c r="AG168" s="68" t="s">
        <v>273</v>
      </c>
      <c r="AH168" s="73" t="s">
        <v>22</v>
      </c>
      <c r="AI168" s="74" t="str">
        <f t="shared" si="30"/>
        <v>Débil</v>
      </c>
      <c r="AJ168" s="75" t="s">
        <v>313</v>
      </c>
      <c r="AK168" s="99" t="s">
        <v>10</v>
      </c>
      <c r="AL168" s="99" t="s">
        <v>17</v>
      </c>
      <c r="AM168" s="98" t="str">
        <f t="shared" si="37"/>
        <v>B6FuerteDirectamente Indirectamente</v>
      </c>
      <c r="AN168" s="75" t="str">
        <f>VLOOKUP(AO168,Hoja3!$G$2:$H$648,2,0)</f>
        <v>A:Improbable / 5:Extremo</v>
      </c>
      <c r="AO168" s="69" t="str">
        <f>VLOOKUP(AM168,Hoja3!F:G,2,0)</f>
        <v>A5</v>
      </c>
      <c r="AP168" s="70" t="str">
        <f>VLOOKUP(AO168,'MATRIZ RAM VALORACIÓN'!$AD$10:$AE$45,2,0)</f>
        <v>Medio</v>
      </c>
      <c r="AQ168" s="189"/>
      <c r="AR168" s="189"/>
      <c r="AS168" s="110"/>
      <c r="AT168" s="88"/>
      <c r="AU168" s="88"/>
      <c r="AV168" s="89"/>
    </row>
    <row r="169" spans="1:48" s="78" customFormat="1" ht="164.25" customHeight="1" x14ac:dyDescent="0.3">
      <c r="A169" s="98" t="s">
        <v>262</v>
      </c>
      <c r="B169" s="98" t="s">
        <v>1585</v>
      </c>
      <c r="C169" s="146" t="s">
        <v>620</v>
      </c>
      <c r="D169" s="101" t="s">
        <v>621</v>
      </c>
      <c r="E169" s="68" t="s">
        <v>273</v>
      </c>
      <c r="F169" s="68" t="s">
        <v>273</v>
      </c>
      <c r="G169" s="68" t="s">
        <v>273</v>
      </c>
      <c r="H169" s="68" t="s">
        <v>264</v>
      </c>
      <c r="I169" s="68" t="s">
        <v>273</v>
      </c>
      <c r="J169" s="68" t="s">
        <v>273</v>
      </c>
      <c r="K169" s="95" t="s">
        <v>29</v>
      </c>
      <c r="L169" s="95" t="s">
        <v>8</v>
      </c>
      <c r="M169" s="69" t="str">
        <f t="shared" si="27"/>
        <v>B - Raro / 6 - Catastrófico</v>
      </c>
      <c r="N169" s="69" t="str">
        <f t="shared" si="28"/>
        <v>B6</v>
      </c>
      <c r="O169" s="70" t="str">
        <f>VLOOKUP(N169,'MATRIZ RAM VALORACIÓN'!$AD$10:$AE$45,2,0)</f>
        <v>Intermedio</v>
      </c>
      <c r="P169" s="71" t="str">
        <f t="shared" si="29"/>
        <v>Medio</v>
      </c>
      <c r="Q169" s="101" t="s">
        <v>600</v>
      </c>
      <c r="R169" s="101" t="s">
        <v>601</v>
      </c>
      <c r="S169" s="180" t="s">
        <v>45</v>
      </c>
      <c r="T169" s="115" t="s">
        <v>2135</v>
      </c>
      <c r="U169" s="73" t="s">
        <v>318</v>
      </c>
      <c r="V169" s="73" t="s">
        <v>265</v>
      </c>
      <c r="W169" s="68" t="s">
        <v>273</v>
      </c>
      <c r="X169" s="68" t="s">
        <v>273</v>
      </c>
      <c r="Y169" s="68" t="s">
        <v>264</v>
      </c>
      <c r="Z169" s="68" t="s">
        <v>273</v>
      </c>
      <c r="AA169" s="68" t="s">
        <v>264</v>
      </c>
      <c r="AB169" s="68" t="s">
        <v>264</v>
      </c>
      <c r="AC169" s="68" t="s">
        <v>264</v>
      </c>
      <c r="AD169" s="68" t="s">
        <v>264</v>
      </c>
      <c r="AE169" s="68" t="s">
        <v>264</v>
      </c>
      <c r="AF169" s="68" t="s">
        <v>264</v>
      </c>
      <c r="AG169" s="68" t="s">
        <v>273</v>
      </c>
      <c r="AH169" s="73" t="s">
        <v>22</v>
      </c>
      <c r="AI169" s="74" t="str">
        <f t="shared" si="30"/>
        <v>Moderado</v>
      </c>
      <c r="AJ169" s="75" t="s">
        <v>313</v>
      </c>
      <c r="AK169" s="99" t="s">
        <v>10</v>
      </c>
      <c r="AL169" s="99" t="s">
        <v>17</v>
      </c>
      <c r="AM169" s="98" t="str">
        <f t="shared" si="37"/>
        <v>B6FuerteDirectamente Indirectamente</v>
      </c>
      <c r="AN169" s="75" t="str">
        <f>VLOOKUP(AO169,Hoja3!$G$2:$H$648,2,0)</f>
        <v>A:Improbable / 5:Extremo</v>
      </c>
      <c r="AO169" s="69" t="str">
        <f>VLOOKUP(AM169,Hoja3!F:G,2,0)</f>
        <v>A5</v>
      </c>
      <c r="AP169" s="70" t="str">
        <f>VLOOKUP(AO169,'MATRIZ RAM VALORACIÓN'!$AD$10:$AE$45,2,0)</f>
        <v>Medio</v>
      </c>
      <c r="AQ169" s="189"/>
      <c r="AR169" s="189"/>
      <c r="AS169" s="110"/>
      <c r="AT169" s="88">
        <f t="shared" ref="AT169:AT195" si="38">IF(U169="Automático",30,IF(U169="Manual Dependiente de TI",15,IF(U169="Manual",5,0)))</f>
        <v>5</v>
      </c>
      <c r="AU169" s="88">
        <f t="shared" ref="AU169:AU195" si="39">IF(AH169="Observaciones en operatividad",0,IF(AH169="Observaciones en diseño",20,IF(AH169="Sin observaciones",70,0)))</f>
        <v>70</v>
      </c>
      <c r="AV169" s="89">
        <f t="shared" si="32"/>
        <v>75</v>
      </c>
    </row>
    <row r="170" spans="1:48" s="78" customFormat="1" ht="164.25" customHeight="1" x14ac:dyDescent="0.3">
      <c r="A170" s="98" t="s">
        <v>262</v>
      </c>
      <c r="B170" s="98" t="s">
        <v>1585</v>
      </c>
      <c r="C170" s="146" t="s">
        <v>620</v>
      </c>
      <c r="D170" s="101" t="s">
        <v>621</v>
      </c>
      <c r="E170" s="68" t="s">
        <v>273</v>
      </c>
      <c r="F170" s="68" t="s">
        <v>273</v>
      </c>
      <c r="G170" s="68" t="s">
        <v>273</v>
      </c>
      <c r="H170" s="68" t="s">
        <v>264</v>
      </c>
      <c r="I170" s="68" t="s">
        <v>273</v>
      </c>
      <c r="J170" s="68" t="s">
        <v>273</v>
      </c>
      <c r="K170" s="95" t="s">
        <v>29</v>
      </c>
      <c r="L170" s="95" t="s">
        <v>8</v>
      </c>
      <c r="M170" s="69" t="str">
        <f t="shared" si="27"/>
        <v>B - Raro / 6 - Catastrófico</v>
      </c>
      <c r="N170" s="69" t="str">
        <f t="shared" si="28"/>
        <v>B6</v>
      </c>
      <c r="O170" s="70" t="str">
        <f>VLOOKUP(N170,'MATRIZ RAM VALORACIÓN'!$AD$10:$AE$45,2,0)</f>
        <v>Intermedio</v>
      </c>
      <c r="P170" s="71" t="str">
        <f t="shared" si="29"/>
        <v>Medio</v>
      </c>
      <c r="Q170" s="101" t="s">
        <v>604</v>
      </c>
      <c r="R170" s="101" t="s">
        <v>605</v>
      </c>
      <c r="S170" s="180" t="s">
        <v>45</v>
      </c>
      <c r="T170" s="115" t="s">
        <v>2136</v>
      </c>
      <c r="U170" s="73" t="s">
        <v>311</v>
      </c>
      <c r="V170" s="73" t="s">
        <v>267</v>
      </c>
      <c r="W170" s="68" t="s">
        <v>264</v>
      </c>
      <c r="X170" s="68" t="s">
        <v>273</v>
      </c>
      <c r="Y170" s="68" t="s">
        <v>264</v>
      </c>
      <c r="Z170" s="68" t="s">
        <v>264</v>
      </c>
      <c r="AA170" s="68" t="s">
        <v>264</v>
      </c>
      <c r="AB170" s="68" t="s">
        <v>273</v>
      </c>
      <c r="AC170" s="68" t="s">
        <v>264</v>
      </c>
      <c r="AD170" s="68" t="s">
        <v>264</v>
      </c>
      <c r="AE170" s="68" t="s">
        <v>264</v>
      </c>
      <c r="AF170" s="68" t="s">
        <v>264</v>
      </c>
      <c r="AG170" s="68" t="s">
        <v>273</v>
      </c>
      <c r="AH170" s="73" t="s">
        <v>22</v>
      </c>
      <c r="AI170" s="74" t="str">
        <f t="shared" si="30"/>
        <v>Moderado</v>
      </c>
      <c r="AJ170" s="75" t="s">
        <v>313</v>
      </c>
      <c r="AK170" s="99" t="s">
        <v>10</v>
      </c>
      <c r="AL170" s="99" t="s">
        <v>17</v>
      </c>
      <c r="AM170" s="98" t="str">
        <f t="shared" si="37"/>
        <v>B6FuerteDirectamente Indirectamente</v>
      </c>
      <c r="AN170" s="75" t="str">
        <f>VLOOKUP(AO170,Hoja3!$G$2:$H$648,2,0)</f>
        <v>A:Improbable / 5:Extremo</v>
      </c>
      <c r="AO170" s="69" t="str">
        <f>VLOOKUP(AM170,Hoja3!F:G,2,0)</f>
        <v>A5</v>
      </c>
      <c r="AP170" s="70" t="str">
        <f>VLOOKUP(AO170,'MATRIZ RAM VALORACIÓN'!$AD$10:$AE$45,2,0)</f>
        <v>Medio</v>
      </c>
      <c r="AQ170" s="189"/>
      <c r="AR170" s="189"/>
      <c r="AS170" s="110"/>
      <c r="AT170" s="88">
        <f t="shared" si="38"/>
        <v>15</v>
      </c>
      <c r="AU170" s="88">
        <f t="shared" si="39"/>
        <v>70</v>
      </c>
      <c r="AV170" s="89">
        <f t="shared" si="32"/>
        <v>85</v>
      </c>
    </row>
    <row r="171" spans="1:48" s="78" customFormat="1" ht="164.25" customHeight="1" x14ac:dyDescent="0.3">
      <c r="A171" s="98" t="s">
        <v>262</v>
      </c>
      <c r="B171" s="98" t="s">
        <v>1585</v>
      </c>
      <c r="C171" s="146" t="s">
        <v>620</v>
      </c>
      <c r="D171" s="101" t="s">
        <v>621</v>
      </c>
      <c r="E171" s="68" t="s">
        <v>273</v>
      </c>
      <c r="F171" s="68" t="s">
        <v>273</v>
      </c>
      <c r="G171" s="68" t="s">
        <v>273</v>
      </c>
      <c r="H171" s="68" t="s">
        <v>264</v>
      </c>
      <c r="I171" s="68" t="s">
        <v>273</v>
      </c>
      <c r="J171" s="68" t="s">
        <v>273</v>
      </c>
      <c r="K171" s="95" t="s">
        <v>29</v>
      </c>
      <c r="L171" s="95" t="s">
        <v>8</v>
      </c>
      <c r="M171" s="69" t="str">
        <f t="shared" si="27"/>
        <v>B - Raro / 6 - Catastrófico</v>
      </c>
      <c r="N171" s="69" t="str">
        <f t="shared" si="28"/>
        <v>B6</v>
      </c>
      <c r="O171" s="70" t="str">
        <f>VLOOKUP(N171,'MATRIZ RAM VALORACIÓN'!$AD$10:$AE$45,2,0)</f>
        <v>Intermedio</v>
      </c>
      <c r="P171" s="71" t="str">
        <f t="shared" si="29"/>
        <v>Medio</v>
      </c>
      <c r="Q171" s="101" t="s">
        <v>608</v>
      </c>
      <c r="R171" s="101" t="s">
        <v>609</v>
      </c>
      <c r="S171" s="180" t="s">
        <v>45</v>
      </c>
      <c r="T171" s="115" t="s">
        <v>2137</v>
      </c>
      <c r="U171" s="73" t="s">
        <v>318</v>
      </c>
      <c r="V171" s="73" t="s">
        <v>265</v>
      </c>
      <c r="W171" s="68" t="s">
        <v>273</v>
      </c>
      <c r="X171" s="68" t="s">
        <v>273</v>
      </c>
      <c r="Y171" s="68" t="s">
        <v>264</v>
      </c>
      <c r="Z171" s="68" t="s">
        <v>273</v>
      </c>
      <c r="AA171" s="68" t="s">
        <v>264</v>
      </c>
      <c r="AB171" s="68" t="s">
        <v>264</v>
      </c>
      <c r="AC171" s="68" t="s">
        <v>264</v>
      </c>
      <c r="AD171" s="68" t="s">
        <v>264</v>
      </c>
      <c r="AE171" s="68" t="s">
        <v>264</v>
      </c>
      <c r="AF171" s="68" t="s">
        <v>264</v>
      </c>
      <c r="AG171" s="68" t="s">
        <v>273</v>
      </c>
      <c r="AH171" s="73" t="s">
        <v>22</v>
      </c>
      <c r="AI171" s="74" t="str">
        <f t="shared" si="30"/>
        <v>Moderado</v>
      </c>
      <c r="AJ171" s="75" t="s">
        <v>313</v>
      </c>
      <c r="AK171" s="99" t="s">
        <v>10</v>
      </c>
      <c r="AL171" s="99" t="s">
        <v>17</v>
      </c>
      <c r="AM171" s="98" t="str">
        <f t="shared" si="37"/>
        <v>B6FuerteDirectamente Indirectamente</v>
      </c>
      <c r="AN171" s="75" t="str">
        <f>VLOOKUP(AO171,Hoja3!$G$2:$H$648,2,0)</f>
        <v>A:Improbable / 5:Extremo</v>
      </c>
      <c r="AO171" s="69" t="str">
        <f>VLOOKUP(AM171,Hoja3!F:G,2,0)</f>
        <v>A5</v>
      </c>
      <c r="AP171" s="70" t="str">
        <f>VLOOKUP(AO171,'MATRIZ RAM VALORACIÓN'!$AD$10:$AE$45,2,0)</f>
        <v>Medio</v>
      </c>
      <c r="AQ171" s="189"/>
      <c r="AR171" s="189"/>
      <c r="AS171" s="110"/>
      <c r="AT171" s="88">
        <f t="shared" si="38"/>
        <v>5</v>
      </c>
      <c r="AU171" s="88">
        <f t="shared" si="39"/>
        <v>70</v>
      </c>
      <c r="AV171" s="89">
        <f t="shared" si="32"/>
        <v>75</v>
      </c>
    </row>
    <row r="172" spans="1:48" s="78" customFormat="1" ht="164.25" hidden="1" customHeight="1" x14ac:dyDescent="0.3">
      <c r="A172" s="98" t="s">
        <v>262</v>
      </c>
      <c r="B172" s="98" t="s">
        <v>1585</v>
      </c>
      <c r="C172" s="101" t="s">
        <v>2599</v>
      </c>
      <c r="D172" s="101" t="s">
        <v>2195</v>
      </c>
      <c r="E172" s="68" t="s">
        <v>264</v>
      </c>
      <c r="F172" s="68" t="s">
        <v>264</v>
      </c>
      <c r="G172" s="68" t="s">
        <v>264</v>
      </c>
      <c r="H172" s="68" t="s">
        <v>264</v>
      </c>
      <c r="I172" s="68" t="s">
        <v>264</v>
      </c>
      <c r="J172" s="68" t="s">
        <v>264</v>
      </c>
      <c r="K172" s="95" t="s">
        <v>20</v>
      </c>
      <c r="L172" s="95" t="s">
        <v>26</v>
      </c>
      <c r="M172" s="69" t="str">
        <f t="shared" si="27"/>
        <v xml:space="preserve">D - Probable / 3 - Moderado </v>
      </c>
      <c r="N172" s="69" t="str">
        <f t="shared" si="28"/>
        <v>D3</v>
      </c>
      <c r="O172" s="70" t="str">
        <f>VLOOKUP(N172,'MATRIZ RAM VALORACIÓN'!$AD$10:$AE$45,2,0)</f>
        <v>Intermedio</v>
      </c>
      <c r="P172" s="71" t="str">
        <f t="shared" si="29"/>
        <v>Medio</v>
      </c>
      <c r="Q172" s="101" t="s">
        <v>631</v>
      </c>
      <c r="R172" s="101" t="s">
        <v>632</v>
      </c>
      <c r="S172" s="180" t="s">
        <v>359</v>
      </c>
      <c r="T172" s="115" t="s">
        <v>633</v>
      </c>
      <c r="U172" s="73" t="s">
        <v>318</v>
      </c>
      <c r="V172" s="73" t="s">
        <v>267</v>
      </c>
      <c r="W172" s="68" t="s">
        <v>264</v>
      </c>
      <c r="X172" s="68" t="s">
        <v>264</v>
      </c>
      <c r="Y172" s="68" t="s">
        <v>264</v>
      </c>
      <c r="Z172" s="68" t="s">
        <v>264</v>
      </c>
      <c r="AA172" s="68" t="s">
        <v>264</v>
      </c>
      <c r="AB172" s="68" t="s">
        <v>264</v>
      </c>
      <c r="AC172" s="68" t="s">
        <v>264</v>
      </c>
      <c r="AD172" s="68" t="s">
        <v>264</v>
      </c>
      <c r="AE172" s="68" t="s">
        <v>264</v>
      </c>
      <c r="AF172" s="68" t="s">
        <v>264</v>
      </c>
      <c r="AG172" s="68" t="s">
        <v>273</v>
      </c>
      <c r="AH172" s="73" t="s">
        <v>22</v>
      </c>
      <c r="AI172" s="74" t="str">
        <f t="shared" si="30"/>
        <v>Moderado</v>
      </c>
      <c r="AJ172" s="75" t="s">
        <v>313</v>
      </c>
      <c r="AK172" s="99" t="s">
        <v>10</v>
      </c>
      <c r="AL172" s="99" t="s">
        <v>17</v>
      </c>
      <c r="AM172" s="98" t="str">
        <f t="shared" si="37"/>
        <v>D3FuerteDirectamente Indirectamente</v>
      </c>
      <c r="AN172" s="75" t="str">
        <f>VLOOKUP(AO172,Hoja3!$G$2:$H$648,2,0)</f>
        <v>B:Raro / 2:Menor</v>
      </c>
      <c r="AO172" s="69" t="str">
        <f>VLOOKUP(AM172,Hoja3!F:G,2,0)</f>
        <v>B2</v>
      </c>
      <c r="AP172" s="70" t="str">
        <f>VLOOKUP(AO172,'MATRIZ RAM VALORACIÓN'!$AD$10:$AE$45,2,0)</f>
        <v>Bajo</v>
      </c>
      <c r="AQ172" s="189"/>
      <c r="AR172" s="189"/>
      <c r="AS172" s="110"/>
      <c r="AT172" s="88">
        <f t="shared" si="38"/>
        <v>5</v>
      </c>
      <c r="AU172" s="88">
        <f t="shared" si="39"/>
        <v>70</v>
      </c>
      <c r="AV172" s="89">
        <f t="shared" si="32"/>
        <v>75</v>
      </c>
    </row>
    <row r="173" spans="1:48" s="78" customFormat="1" ht="164.25" hidden="1" customHeight="1" x14ac:dyDescent="0.3">
      <c r="A173" s="98" t="s">
        <v>262</v>
      </c>
      <c r="B173" s="98" t="s">
        <v>1585</v>
      </c>
      <c r="C173" s="101" t="s">
        <v>636</v>
      </c>
      <c r="D173" s="101" t="s">
        <v>3419</v>
      </c>
      <c r="E173" s="68" t="s">
        <v>273</v>
      </c>
      <c r="F173" s="68" t="s">
        <v>264</v>
      </c>
      <c r="G173" s="68" t="s">
        <v>264</v>
      </c>
      <c r="H173" s="68" t="s">
        <v>264</v>
      </c>
      <c r="I173" s="68" t="s">
        <v>264</v>
      </c>
      <c r="J173" s="68" t="s">
        <v>273</v>
      </c>
      <c r="K173" s="95" t="s">
        <v>25</v>
      </c>
      <c r="L173" s="95" t="s">
        <v>14</v>
      </c>
      <c r="M173" s="69" t="str">
        <f t="shared" si="27"/>
        <v>C - Posible / 5 - Extremo</v>
      </c>
      <c r="N173" s="69" t="str">
        <f t="shared" si="28"/>
        <v>C5</v>
      </c>
      <c r="O173" s="70" t="str">
        <f>VLOOKUP(N173,'MATRIZ RAM VALORACIÓN'!$AD$10:$AE$45,2,0)</f>
        <v>Intermedio</v>
      </c>
      <c r="P173" s="71" t="str">
        <f t="shared" si="29"/>
        <v>Medio</v>
      </c>
      <c r="Q173" s="101" t="s">
        <v>332</v>
      </c>
      <c r="R173" s="101" t="s">
        <v>1457</v>
      </c>
      <c r="S173" s="180" t="s">
        <v>43</v>
      </c>
      <c r="T173" s="115" t="s">
        <v>2147</v>
      </c>
      <c r="U173" s="73" t="s">
        <v>318</v>
      </c>
      <c r="V173" s="73" t="s">
        <v>265</v>
      </c>
      <c r="W173" s="68" t="s">
        <v>264</v>
      </c>
      <c r="X173" s="68" t="s">
        <v>264</v>
      </c>
      <c r="Y173" s="68" t="s">
        <v>264</v>
      </c>
      <c r="Z173" s="68" t="s">
        <v>264</v>
      </c>
      <c r="AA173" s="68" t="s">
        <v>264</v>
      </c>
      <c r="AB173" s="68" t="s">
        <v>273</v>
      </c>
      <c r="AC173" s="68" t="s">
        <v>264</v>
      </c>
      <c r="AD173" s="68" t="s">
        <v>264</v>
      </c>
      <c r="AE173" s="68" t="s">
        <v>264</v>
      </c>
      <c r="AF173" s="68" t="s">
        <v>264</v>
      </c>
      <c r="AG173" s="68" t="s">
        <v>273</v>
      </c>
      <c r="AH173" s="73" t="s">
        <v>22</v>
      </c>
      <c r="AI173" s="74" t="str">
        <f t="shared" si="30"/>
        <v>Moderado</v>
      </c>
      <c r="AJ173" s="75" t="s">
        <v>313</v>
      </c>
      <c r="AK173" s="99" t="s">
        <v>10</v>
      </c>
      <c r="AL173" s="99" t="s">
        <v>17</v>
      </c>
      <c r="AM173" s="98" t="str">
        <f t="shared" si="37"/>
        <v>C5FuerteDirectamente Indirectamente</v>
      </c>
      <c r="AN173" s="75" t="str">
        <f>VLOOKUP(AO173,Hoja3!$G$2:$H$648,2,0)</f>
        <v>A:Improbable / 4:Mayor</v>
      </c>
      <c r="AO173" s="69" t="str">
        <f>VLOOKUP(AM173,Hoja3!F:G,2,0)</f>
        <v>A4</v>
      </c>
      <c r="AP173" s="70" t="str">
        <f>VLOOKUP(AO173,'MATRIZ RAM VALORACIÓN'!$AD$10:$AE$45,2,0)</f>
        <v>Bajo</v>
      </c>
      <c r="AQ173" s="189"/>
      <c r="AR173" s="189"/>
      <c r="AS173" s="110"/>
      <c r="AT173" s="88">
        <f t="shared" si="38"/>
        <v>5</v>
      </c>
      <c r="AU173" s="88">
        <f t="shared" si="39"/>
        <v>70</v>
      </c>
      <c r="AV173" s="89">
        <f t="shared" si="32"/>
        <v>75</v>
      </c>
    </row>
    <row r="174" spans="1:48" s="78" customFormat="1" ht="164.25" hidden="1" customHeight="1" x14ac:dyDescent="0.3">
      <c r="A174" s="98" t="s">
        <v>262</v>
      </c>
      <c r="B174" s="98" t="s">
        <v>1585</v>
      </c>
      <c r="C174" s="101" t="s">
        <v>636</v>
      </c>
      <c r="D174" s="101" t="s">
        <v>3419</v>
      </c>
      <c r="E174" s="68" t="s">
        <v>273</v>
      </c>
      <c r="F174" s="68" t="s">
        <v>264</v>
      </c>
      <c r="G174" s="68" t="s">
        <v>264</v>
      </c>
      <c r="H174" s="68" t="s">
        <v>264</v>
      </c>
      <c r="I174" s="68" t="s">
        <v>264</v>
      </c>
      <c r="J174" s="68" t="s">
        <v>273</v>
      </c>
      <c r="K174" s="95" t="s">
        <v>25</v>
      </c>
      <c r="L174" s="95" t="s">
        <v>14</v>
      </c>
      <c r="M174" s="69" t="str">
        <f t="shared" si="27"/>
        <v>C - Posible / 5 - Extremo</v>
      </c>
      <c r="N174" s="69" t="str">
        <f t="shared" si="28"/>
        <v>C5</v>
      </c>
      <c r="O174" s="70" t="str">
        <f>VLOOKUP(N174,'MATRIZ RAM VALORACIÓN'!$AD$10:$AE$45,2,0)</f>
        <v>Intermedio</v>
      </c>
      <c r="P174" s="71" t="str">
        <f t="shared" si="29"/>
        <v>Medio</v>
      </c>
      <c r="Q174" s="101" t="s">
        <v>327</v>
      </c>
      <c r="R174" s="101" t="s">
        <v>1456</v>
      </c>
      <c r="S174" s="180" t="s">
        <v>43</v>
      </c>
      <c r="T174" s="115" t="s">
        <v>2145</v>
      </c>
      <c r="U174" s="73" t="s">
        <v>318</v>
      </c>
      <c r="V174" s="73" t="s">
        <v>265</v>
      </c>
      <c r="W174" s="68" t="s">
        <v>273</v>
      </c>
      <c r="X174" s="68" t="s">
        <v>264</v>
      </c>
      <c r="Y174" s="68" t="s">
        <v>264</v>
      </c>
      <c r="Z174" s="68" t="s">
        <v>264</v>
      </c>
      <c r="AA174" s="68" t="s">
        <v>264</v>
      </c>
      <c r="AB174" s="68" t="s">
        <v>273</v>
      </c>
      <c r="AC174" s="68" t="s">
        <v>264</v>
      </c>
      <c r="AD174" s="68" t="s">
        <v>264</v>
      </c>
      <c r="AE174" s="68" t="s">
        <v>264</v>
      </c>
      <c r="AF174" s="68" t="s">
        <v>264</v>
      </c>
      <c r="AG174" s="68" t="s">
        <v>273</v>
      </c>
      <c r="AH174" s="73" t="s">
        <v>22</v>
      </c>
      <c r="AI174" s="74" t="str">
        <f t="shared" si="30"/>
        <v>Moderado</v>
      </c>
      <c r="AJ174" s="75" t="s">
        <v>313</v>
      </c>
      <c r="AK174" s="99" t="s">
        <v>10</v>
      </c>
      <c r="AL174" s="99" t="s">
        <v>17</v>
      </c>
      <c r="AM174" s="98" t="str">
        <f t="shared" si="37"/>
        <v>C5FuerteDirectamente Indirectamente</v>
      </c>
      <c r="AN174" s="75" t="str">
        <f>VLOOKUP(AO174,Hoja3!$G$2:$H$648,2,0)</f>
        <v>A:Improbable / 4:Mayor</v>
      </c>
      <c r="AO174" s="69" t="str">
        <f>VLOOKUP(AM174,Hoja3!F:G,2,0)</f>
        <v>A4</v>
      </c>
      <c r="AP174" s="70" t="str">
        <f>VLOOKUP(AO174,'MATRIZ RAM VALORACIÓN'!$AD$10:$AE$45,2,0)</f>
        <v>Bajo</v>
      </c>
      <c r="AQ174" s="189"/>
      <c r="AR174" s="189"/>
      <c r="AS174" s="110"/>
      <c r="AT174" s="88">
        <f t="shared" si="38"/>
        <v>5</v>
      </c>
      <c r="AU174" s="88">
        <f t="shared" si="39"/>
        <v>70</v>
      </c>
      <c r="AV174" s="89">
        <f t="shared" si="32"/>
        <v>75</v>
      </c>
    </row>
    <row r="175" spans="1:48" s="78" customFormat="1" ht="164.25" hidden="1" customHeight="1" x14ac:dyDescent="0.3">
      <c r="A175" s="98" t="s">
        <v>262</v>
      </c>
      <c r="B175" s="98" t="s">
        <v>1585</v>
      </c>
      <c r="C175" s="101" t="s">
        <v>636</v>
      </c>
      <c r="D175" s="101" t="s">
        <v>3419</v>
      </c>
      <c r="E175" s="68" t="s">
        <v>273</v>
      </c>
      <c r="F175" s="68" t="s">
        <v>264</v>
      </c>
      <c r="G175" s="68" t="s">
        <v>264</v>
      </c>
      <c r="H175" s="68" t="s">
        <v>264</v>
      </c>
      <c r="I175" s="68" t="s">
        <v>264</v>
      </c>
      <c r="J175" s="68" t="s">
        <v>273</v>
      </c>
      <c r="K175" s="95" t="s">
        <v>25</v>
      </c>
      <c r="L175" s="95" t="s">
        <v>14</v>
      </c>
      <c r="M175" s="69" t="str">
        <f t="shared" si="27"/>
        <v>C - Posible / 5 - Extremo</v>
      </c>
      <c r="N175" s="69" t="str">
        <f t="shared" si="28"/>
        <v>C5</v>
      </c>
      <c r="O175" s="70" t="str">
        <f>VLOOKUP(N175,'MATRIZ RAM VALORACIÓN'!$AD$10:$AE$45,2,0)</f>
        <v>Intermedio</v>
      </c>
      <c r="P175" s="71" t="str">
        <f t="shared" si="29"/>
        <v>Medio</v>
      </c>
      <c r="Q175" s="101" t="s">
        <v>329</v>
      </c>
      <c r="R175" s="101" t="s">
        <v>330</v>
      </c>
      <c r="S175" s="180" t="s">
        <v>45</v>
      </c>
      <c r="T175" s="115" t="s">
        <v>2146</v>
      </c>
      <c r="U175" s="73" t="s">
        <v>318</v>
      </c>
      <c r="V175" s="73" t="s">
        <v>265</v>
      </c>
      <c r="W175" s="68" t="s">
        <v>264</v>
      </c>
      <c r="X175" s="68" t="s">
        <v>264</v>
      </c>
      <c r="Y175" s="68" t="s">
        <v>264</v>
      </c>
      <c r="Z175" s="68" t="s">
        <v>264</v>
      </c>
      <c r="AA175" s="68" t="s">
        <v>264</v>
      </c>
      <c r="AB175" s="68" t="s">
        <v>273</v>
      </c>
      <c r="AC175" s="68" t="s">
        <v>264</v>
      </c>
      <c r="AD175" s="68" t="s">
        <v>264</v>
      </c>
      <c r="AE175" s="68" t="s">
        <v>264</v>
      </c>
      <c r="AF175" s="68" t="s">
        <v>264</v>
      </c>
      <c r="AG175" s="68" t="s">
        <v>273</v>
      </c>
      <c r="AH175" s="73" t="s">
        <v>22</v>
      </c>
      <c r="AI175" s="74" t="str">
        <f t="shared" si="30"/>
        <v>Moderado</v>
      </c>
      <c r="AJ175" s="75" t="s">
        <v>313</v>
      </c>
      <c r="AK175" s="99" t="s">
        <v>10</v>
      </c>
      <c r="AL175" s="99" t="s">
        <v>17</v>
      </c>
      <c r="AM175" s="98" t="str">
        <f t="shared" si="37"/>
        <v>C5FuerteDirectamente Indirectamente</v>
      </c>
      <c r="AN175" s="75" t="str">
        <f>VLOOKUP(AO175,Hoja3!$G$2:$H$648,2,0)</f>
        <v>A:Improbable / 4:Mayor</v>
      </c>
      <c r="AO175" s="69" t="str">
        <f>VLOOKUP(AM175,Hoja3!F:G,2,0)</f>
        <v>A4</v>
      </c>
      <c r="AP175" s="70" t="str">
        <f>VLOOKUP(AO175,'MATRIZ RAM VALORACIÓN'!$AD$10:$AE$45,2,0)</f>
        <v>Bajo</v>
      </c>
      <c r="AQ175" s="189"/>
      <c r="AR175" s="189"/>
      <c r="AS175" s="110"/>
      <c r="AT175" s="88">
        <f t="shared" si="38"/>
        <v>5</v>
      </c>
      <c r="AU175" s="88">
        <f t="shared" si="39"/>
        <v>70</v>
      </c>
      <c r="AV175" s="89">
        <f t="shared" si="32"/>
        <v>75</v>
      </c>
    </row>
    <row r="176" spans="1:48" s="78" customFormat="1" ht="164.25" hidden="1" customHeight="1" x14ac:dyDescent="0.3">
      <c r="A176" s="98" t="s">
        <v>262</v>
      </c>
      <c r="B176" s="98" t="s">
        <v>1585</v>
      </c>
      <c r="C176" s="101" t="s">
        <v>636</v>
      </c>
      <c r="D176" s="101" t="s">
        <v>3419</v>
      </c>
      <c r="E176" s="68" t="s">
        <v>273</v>
      </c>
      <c r="F176" s="68" t="s">
        <v>264</v>
      </c>
      <c r="G176" s="68" t="s">
        <v>264</v>
      </c>
      <c r="H176" s="68" t="s">
        <v>264</v>
      </c>
      <c r="I176" s="68" t="s">
        <v>264</v>
      </c>
      <c r="J176" s="68" t="s">
        <v>273</v>
      </c>
      <c r="K176" s="95" t="s">
        <v>25</v>
      </c>
      <c r="L176" s="95" t="s">
        <v>14</v>
      </c>
      <c r="M176" s="69" t="str">
        <f t="shared" si="27"/>
        <v>C - Posible / 5 - Extremo</v>
      </c>
      <c r="N176" s="69" t="str">
        <f t="shared" si="28"/>
        <v>C5</v>
      </c>
      <c r="O176" s="70" t="str">
        <f>VLOOKUP(N176,'MATRIZ RAM VALORACIÓN'!$AD$10:$AE$45,2,0)</f>
        <v>Intermedio</v>
      </c>
      <c r="P176" s="71" t="str">
        <f t="shared" si="29"/>
        <v>Medio</v>
      </c>
      <c r="Q176" s="101" t="s">
        <v>638</v>
      </c>
      <c r="R176" s="114" t="s">
        <v>2018</v>
      </c>
      <c r="S176" s="180" t="s">
        <v>43</v>
      </c>
      <c r="T176" s="146" t="s">
        <v>2112</v>
      </c>
      <c r="U176" s="73" t="s">
        <v>318</v>
      </c>
      <c r="V176" s="73" t="s">
        <v>265</v>
      </c>
      <c r="W176" s="68" t="s">
        <v>264</v>
      </c>
      <c r="X176" s="68" t="s">
        <v>264</v>
      </c>
      <c r="Y176" s="68" t="s">
        <v>264</v>
      </c>
      <c r="Z176" s="68" t="s">
        <v>264</v>
      </c>
      <c r="AA176" s="68" t="s">
        <v>264</v>
      </c>
      <c r="AB176" s="68" t="s">
        <v>273</v>
      </c>
      <c r="AC176" s="68" t="s">
        <v>264</v>
      </c>
      <c r="AD176" s="68" t="s">
        <v>264</v>
      </c>
      <c r="AE176" s="68" t="s">
        <v>264</v>
      </c>
      <c r="AF176" s="68" t="s">
        <v>264</v>
      </c>
      <c r="AG176" s="68" t="s">
        <v>273</v>
      </c>
      <c r="AH176" s="73" t="s">
        <v>22</v>
      </c>
      <c r="AI176" s="74" t="str">
        <f t="shared" si="30"/>
        <v>Moderado</v>
      </c>
      <c r="AJ176" s="75" t="s">
        <v>313</v>
      </c>
      <c r="AK176" s="99" t="s">
        <v>10</v>
      </c>
      <c r="AL176" s="99" t="s">
        <v>17</v>
      </c>
      <c r="AM176" s="98" t="str">
        <f t="shared" si="37"/>
        <v>C5FuerteDirectamente Indirectamente</v>
      </c>
      <c r="AN176" s="75" t="str">
        <f>VLOOKUP(AO176,Hoja3!$G$2:$H$648,2,0)</f>
        <v>A:Improbable / 4:Mayor</v>
      </c>
      <c r="AO176" s="69" t="str">
        <f>VLOOKUP(AM176,Hoja3!F:G,2,0)</f>
        <v>A4</v>
      </c>
      <c r="AP176" s="70" t="str">
        <f>VLOOKUP(AO176,'MATRIZ RAM VALORACIÓN'!$AD$10:$AE$45,2,0)</f>
        <v>Bajo</v>
      </c>
      <c r="AQ176" s="189"/>
      <c r="AR176" s="189"/>
      <c r="AS176" s="110"/>
      <c r="AT176" s="88">
        <f t="shared" si="38"/>
        <v>5</v>
      </c>
      <c r="AU176" s="88">
        <f t="shared" si="39"/>
        <v>70</v>
      </c>
      <c r="AV176" s="89">
        <f t="shared" si="32"/>
        <v>75</v>
      </c>
    </row>
    <row r="177" spans="1:48" s="78" customFormat="1" ht="164.25" hidden="1" customHeight="1" x14ac:dyDescent="0.3">
      <c r="A177" s="98" t="s">
        <v>262</v>
      </c>
      <c r="B177" s="98" t="s">
        <v>1585</v>
      </c>
      <c r="C177" s="101" t="s">
        <v>636</v>
      </c>
      <c r="D177" s="101" t="s">
        <v>3419</v>
      </c>
      <c r="E177" s="68" t="s">
        <v>273</v>
      </c>
      <c r="F177" s="68" t="s">
        <v>264</v>
      </c>
      <c r="G177" s="68" t="s">
        <v>264</v>
      </c>
      <c r="H177" s="68" t="s">
        <v>264</v>
      </c>
      <c r="I177" s="68" t="s">
        <v>264</v>
      </c>
      <c r="J177" s="68" t="s">
        <v>273</v>
      </c>
      <c r="K177" s="95" t="s">
        <v>25</v>
      </c>
      <c r="L177" s="95" t="s">
        <v>14</v>
      </c>
      <c r="M177" s="69" t="str">
        <f t="shared" si="27"/>
        <v>C - Posible / 5 - Extremo</v>
      </c>
      <c r="N177" s="69" t="str">
        <f t="shared" si="28"/>
        <v>C5</v>
      </c>
      <c r="O177" s="70" t="str">
        <f>VLOOKUP(N177,'MATRIZ RAM VALORACIÓN'!$AD$10:$AE$45,2,0)</f>
        <v>Intermedio</v>
      </c>
      <c r="P177" s="71" t="str">
        <f t="shared" si="29"/>
        <v>Medio</v>
      </c>
      <c r="Q177" s="101" t="s">
        <v>642</v>
      </c>
      <c r="R177" s="101" t="s">
        <v>643</v>
      </c>
      <c r="S177" s="180" t="s">
        <v>45</v>
      </c>
      <c r="T177" s="115" t="s">
        <v>2144</v>
      </c>
      <c r="U177" s="73" t="s">
        <v>318</v>
      </c>
      <c r="V177" s="73" t="s">
        <v>265</v>
      </c>
      <c r="W177" s="68" t="s">
        <v>264</v>
      </c>
      <c r="X177" s="68" t="s">
        <v>264</v>
      </c>
      <c r="Y177" s="68" t="s">
        <v>264</v>
      </c>
      <c r="Z177" s="68" t="s">
        <v>264</v>
      </c>
      <c r="AA177" s="68" t="s">
        <v>264</v>
      </c>
      <c r="AB177" s="68" t="s">
        <v>273</v>
      </c>
      <c r="AC177" s="68" t="s">
        <v>264</v>
      </c>
      <c r="AD177" s="68" t="s">
        <v>264</v>
      </c>
      <c r="AE177" s="68" t="s">
        <v>264</v>
      </c>
      <c r="AF177" s="68" t="s">
        <v>264</v>
      </c>
      <c r="AG177" s="68" t="s">
        <v>273</v>
      </c>
      <c r="AH177" s="73" t="s">
        <v>22</v>
      </c>
      <c r="AI177" s="74" t="str">
        <f t="shared" si="30"/>
        <v>Moderado</v>
      </c>
      <c r="AJ177" s="75" t="s">
        <v>313</v>
      </c>
      <c r="AK177" s="99" t="s">
        <v>10</v>
      </c>
      <c r="AL177" s="99" t="s">
        <v>17</v>
      </c>
      <c r="AM177" s="98" t="str">
        <f t="shared" si="37"/>
        <v>C5FuerteDirectamente Indirectamente</v>
      </c>
      <c r="AN177" s="75" t="str">
        <f>VLOOKUP(AO177,Hoja3!$G$2:$H$648,2,0)</f>
        <v>A:Improbable / 4:Mayor</v>
      </c>
      <c r="AO177" s="69" t="str">
        <f>VLOOKUP(AM177,Hoja3!F:G,2,0)</f>
        <v>A4</v>
      </c>
      <c r="AP177" s="70" t="str">
        <f>VLOOKUP(AO177,'MATRIZ RAM VALORACIÓN'!$AD$10:$AE$45,2,0)</f>
        <v>Bajo</v>
      </c>
      <c r="AQ177" s="189"/>
      <c r="AR177" s="189"/>
      <c r="AS177" s="110"/>
      <c r="AT177" s="88">
        <f t="shared" si="38"/>
        <v>5</v>
      </c>
      <c r="AU177" s="88">
        <f t="shared" si="39"/>
        <v>70</v>
      </c>
      <c r="AV177" s="89">
        <f t="shared" si="32"/>
        <v>75</v>
      </c>
    </row>
    <row r="178" spans="1:48" s="78" customFormat="1" ht="164.25" hidden="1" customHeight="1" x14ac:dyDescent="0.3">
      <c r="A178" s="98" t="s">
        <v>262</v>
      </c>
      <c r="B178" s="98" t="s">
        <v>1585</v>
      </c>
      <c r="C178" s="101" t="s">
        <v>636</v>
      </c>
      <c r="D178" s="101" t="s">
        <v>3419</v>
      </c>
      <c r="E178" s="68" t="s">
        <v>273</v>
      </c>
      <c r="F178" s="68" t="s">
        <v>264</v>
      </c>
      <c r="G178" s="68" t="s">
        <v>264</v>
      </c>
      <c r="H178" s="68" t="s">
        <v>264</v>
      </c>
      <c r="I178" s="68" t="s">
        <v>264</v>
      </c>
      <c r="J178" s="68" t="s">
        <v>273</v>
      </c>
      <c r="K178" s="95" t="s">
        <v>25</v>
      </c>
      <c r="L178" s="95" t="s">
        <v>14</v>
      </c>
      <c r="M178" s="69" t="str">
        <f t="shared" si="27"/>
        <v>C - Posible / 5 - Extremo</v>
      </c>
      <c r="N178" s="69" t="str">
        <f t="shared" si="28"/>
        <v>C5</v>
      </c>
      <c r="O178" s="70" t="str">
        <f>VLOOKUP(N178,'MATRIZ RAM VALORACIÓN'!$AD$10:$AE$45,2,0)</f>
        <v>Intermedio</v>
      </c>
      <c r="P178" s="71" t="str">
        <f t="shared" si="29"/>
        <v>Medio</v>
      </c>
      <c r="Q178" s="101" t="s">
        <v>645</v>
      </c>
      <c r="R178" s="101" t="s">
        <v>2020</v>
      </c>
      <c r="S178" s="180" t="s">
        <v>33</v>
      </c>
      <c r="T178" s="115" t="s">
        <v>2114</v>
      </c>
      <c r="U178" s="73" t="s">
        <v>318</v>
      </c>
      <c r="V178" s="73" t="s">
        <v>265</v>
      </c>
      <c r="W178" s="68" t="s">
        <v>264</v>
      </c>
      <c r="X178" s="68" t="s">
        <v>264</v>
      </c>
      <c r="Y178" s="68" t="s">
        <v>264</v>
      </c>
      <c r="Z178" s="68" t="s">
        <v>264</v>
      </c>
      <c r="AA178" s="68" t="s">
        <v>264</v>
      </c>
      <c r="AB178" s="68" t="s">
        <v>273</v>
      </c>
      <c r="AC178" s="68" t="s">
        <v>264</v>
      </c>
      <c r="AD178" s="68" t="s">
        <v>264</v>
      </c>
      <c r="AE178" s="68" t="s">
        <v>264</v>
      </c>
      <c r="AF178" s="68" t="s">
        <v>264</v>
      </c>
      <c r="AG178" s="68" t="s">
        <v>273</v>
      </c>
      <c r="AH178" s="73" t="s">
        <v>22</v>
      </c>
      <c r="AI178" s="74" t="str">
        <f t="shared" si="30"/>
        <v>Moderado</v>
      </c>
      <c r="AJ178" s="75" t="s">
        <v>313</v>
      </c>
      <c r="AK178" s="99" t="s">
        <v>10</v>
      </c>
      <c r="AL178" s="99" t="s">
        <v>17</v>
      </c>
      <c r="AM178" s="98" t="str">
        <f t="shared" si="37"/>
        <v>C5FuerteDirectamente Indirectamente</v>
      </c>
      <c r="AN178" s="75" t="str">
        <f>VLOOKUP(AO178,Hoja3!$G$2:$H$648,2,0)</f>
        <v>A:Improbable / 4:Mayor</v>
      </c>
      <c r="AO178" s="69" t="str">
        <f>VLOOKUP(AM178,Hoja3!F:G,2,0)</f>
        <v>A4</v>
      </c>
      <c r="AP178" s="70" t="str">
        <f>VLOOKUP(AO178,'MATRIZ RAM VALORACIÓN'!$AD$10:$AE$45,2,0)</f>
        <v>Bajo</v>
      </c>
      <c r="AQ178" s="189"/>
      <c r="AR178" s="189"/>
      <c r="AS178" s="110"/>
      <c r="AT178" s="88">
        <f t="shared" si="38"/>
        <v>5</v>
      </c>
      <c r="AU178" s="88">
        <f t="shared" si="39"/>
        <v>70</v>
      </c>
      <c r="AV178" s="89">
        <f t="shared" si="32"/>
        <v>75</v>
      </c>
    </row>
    <row r="179" spans="1:48" s="78" customFormat="1" ht="164.25" hidden="1" customHeight="1" x14ac:dyDescent="0.3">
      <c r="A179" s="98" t="s">
        <v>262</v>
      </c>
      <c r="B179" s="98" t="s">
        <v>1585</v>
      </c>
      <c r="C179" s="101" t="s">
        <v>584</v>
      </c>
      <c r="D179" s="101" t="s">
        <v>3420</v>
      </c>
      <c r="E179" s="68" t="s">
        <v>264</v>
      </c>
      <c r="F179" s="68" t="s">
        <v>264</v>
      </c>
      <c r="G179" s="68" t="s">
        <v>264</v>
      </c>
      <c r="H179" s="68" t="s">
        <v>264</v>
      </c>
      <c r="I179" s="68" t="s">
        <v>264</v>
      </c>
      <c r="J179" s="68" t="s">
        <v>264</v>
      </c>
      <c r="K179" s="95" t="s">
        <v>13</v>
      </c>
      <c r="L179" s="95" t="s">
        <v>14</v>
      </c>
      <c r="M179" s="69" t="str">
        <f t="shared" si="27"/>
        <v>E - Muy Probable / 5 - Extremo</v>
      </c>
      <c r="N179" s="69" t="str">
        <f t="shared" si="28"/>
        <v>E5</v>
      </c>
      <c r="O179" s="70" t="str">
        <f>VLOOKUP(N179,'MATRIZ RAM VALORACIÓN'!$AD$10:$AE$45,2,0)</f>
        <v>Alto</v>
      </c>
      <c r="P179" s="71" t="str">
        <f t="shared" si="29"/>
        <v>Alto</v>
      </c>
      <c r="Q179" s="101" t="s">
        <v>1548</v>
      </c>
      <c r="R179" s="101" t="s">
        <v>585</v>
      </c>
      <c r="S179" s="180" t="s">
        <v>45</v>
      </c>
      <c r="T179" s="115" t="s">
        <v>2008</v>
      </c>
      <c r="U179" s="73" t="s">
        <v>318</v>
      </c>
      <c r="V179" s="73" t="s">
        <v>267</v>
      </c>
      <c r="W179" s="68" t="s">
        <v>264</v>
      </c>
      <c r="X179" s="68" t="s">
        <v>264</v>
      </c>
      <c r="Y179" s="68" t="s">
        <v>264</v>
      </c>
      <c r="Z179" s="68" t="s">
        <v>264</v>
      </c>
      <c r="AA179" s="68" t="s">
        <v>264</v>
      </c>
      <c r="AB179" s="68" t="s">
        <v>264</v>
      </c>
      <c r="AC179" s="68" t="s">
        <v>264</v>
      </c>
      <c r="AD179" s="68" t="s">
        <v>264</v>
      </c>
      <c r="AE179" s="68" t="s">
        <v>264</v>
      </c>
      <c r="AF179" s="68" t="s">
        <v>264</v>
      </c>
      <c r="AG179" s="68" t="s">
        <v>273</v>
      </c>
      <c r="AH179" s="73" t="s">
        <v>22</v>
      </c>
      <c r="AI179" s="74" t="str">
        <f t="shared" si="30"/>
        <v>Moderado</v>
      </c>
      <c r="AJ179" s="75" t="s">
        <v>313</v>
      </c>
      <c r="AK179" s="99" t="s">
        <v>10</v>
      </c>
      <c r="AL179" s="99" t="s">
        <v>17</v>
      </c>
      <c r="AM179" s="98" t="str">
        <f t="shared" si="37"/>
        <v>E5FuerteDirectamente Indirectamente</v>
      </c>
      <c r="AN179" s="75" t="str">
        <f>VLOOKUP(AO179,Hoja3!$G$2:$H$648,2,0)</f>
        <v>C:Posible / 4:Mayor</v>
      </c>
      <c r="AO179" s="69" t="str">
        <f>VLOOKUP(AM179,Hoja3!F:G,2,0)</f>
        <v>C4</v>
      </c>
      <c r="AP179" s="70" t="str">
        <f>VLOOKUP(AO179,'MATRIZ RAM VALORACIÓN'!$AD$10:$AE$45,2,0)</f>
        <v>Intermedio</v>
      </c>
      <c r="AQ179" s="189"/>
      <c r="AR179" s="189"/>
      <c r="AS179" s="110"/>
      <c r="AT179" s="88">
        <f t="shared" si="38"/>
        <v>5</v>
      </c>
      <c r="AU179" s="88">
        <f t="shared" si="39"/>
        <v>70</v>
      </c>
      <c r="AV179" s="89">
        <f t="shared" si="32"/>
        <v>75</v>
      </c>
    </row>
    <row r="180" spans="1:48" s="78" customFormat="1" ht="164.25" hidden="1" customHeight="1" x14ac:dyDescent="0.3">
      <c r="A180" s="98" t="s">
        <v>262</v>
      </c>
      <c r="B180" s="98" t="s">
        <v>1585</v>
      </c>
      <c r="C180" s="101" t="s">
        <v>584</v>
      </c>
      <c r="D180" s="101" t="s">
        <v>3420</v>
      </c>
      <c r="E180" s="68" t="s">
        <v>264</v>
      </c>
      <c r="F180" s="68" t="s">
        <v>264</v>
      </c>
      <c r="G180" s="68" t="s">
        <v>264</v>
      </c>
      <c r="H180" s="68" t="s">
        <v>264</v>
      </c>
      <c r="I180" s="68" t="s">
        <v>264</v>
      </c>
      <c r="J180" s="68" t="s">
        <v>264</v>
      </c>
      <c r="K180" s="95" t="s">
        <v>13</v>
      </c>
      <c r="L180" s="95" t="s">
        <v>14</v>
      </c>
      <c r="M180" s="69" t="str">
        <f t="shared" si="27"/>
        <v>E - Muy Probable / 5 - Extremo</v>
      </c>
      <c r="N180" s="69" t="str">
        <f t="shared" si="28"/>
        <v>E5</v>
      </c>
      <c r="O180" s="70" t="str">
        <f>VLOOKUP(N180,'MATRIZ RAM VALORACIÓN'!$AD$10:$AE$45,2,0)</f>
        <v>Alto</v>
      </c>
      <c r="P180" s="71" t="str">
        <f t="shared" si="29"/>
        <v>Alto</v>
      </c>
      <c r="Q180" s="101" t="s">
        <v>587</v>
      </c>
      <c r="R180" s="101" t="s">
        <v>2010</v>
      </c>
      <c r="S180" s="180" t="s">
        <v>45</v>
      </c>
      <c r="T180" s="115" t="s">
        <v>2011</v>
      </c>
      <c r="U180" s="73" t="s">
        <v>318</v>
      </c>
      <c r="V180" s="73" t="s">
        <v>267</v>
      </c>
      <c r="W180" s="68" t="s">
        <v>264</v>
      </c>
      <c r="X180" s="68" t="s">
        <v>264</v>
      </c>
      <c r="Y180" s="68" t="s">
        <v>264</v>
      </c>
      <c r="Z180" s="68" t="s">
        <v>264</v>
      </c>
      <c r="AA180" s="68" t="s">
        <v>264</v>
      </c>
      <c r="AB180" s="68" t="s">
        <v>264</v>
      </c>
      <c r="AC180" s="68" t="s">
        <v>264</v>
      </c>
      <c r="AD180" s="68" t="s">
        <v>264</v>
      </c>
      <c r="AE180" s="68" t="s">
        <v>264</v>
      </c>
      <c r="AF180" s="68" t="s">
        <v>264</v>
      </c>
      <c r="AG180" s="68" t="s">
        <v>273</v>
      </c>
      <c r="AH180" s="73" t="s">
        <v>22</v>
      </c>
      <c r="AI180" s="74" t="str">
        <f t="shared" si="30"/>
        <v>Moderado</v>
      </c>
      <c r="AJ180" s="75" t="s">
        <v>313</v>
      </c>
      <c r="AK180" s="99" t="s">
        <v>10</v>
      </c>
      <c r="AL180" s="99" t="s">
        <v>17</v>
      </c>
      <c r="AM180" s="98" t="str">
        <f t="shared" si="37"/>
        <v>E5FuerteDirectamente Indirectamente</v>
      </c>
      <c r="AN180" s="75" t="str">
        <f>VLOOKUP(AO180,Hoja3!$G$2:$H$648,2,0)</f>
        <v>C:Posible / 4:Mayor</v>
      </c>
      <c r="AO180" s="69" t="str">
        <f>VLOOKUP(AM180,Hoja3!F:G,2,0)</f>
        <v>C4</v>
      </c>
      <c r="AP180" s="70" t="str">
        <f>VLOOKUP(AO180,'MATRIZ RAM VALORACIÓN'!$AD$10:$AE$45,2,0)</f>
        <v>Intermedio</v>
      </c>
      <c r="AQ180" s="189"/>
      <c r="AR180" s="189"/>
      <c r="AS180" s="110"/>
      <c r="AT180" s="88">
        <f t="shared" si="38"/>
        <v>5</v>
      </c>
      <c r="AU180" s="88">
        <f t="shared" si="39"/>
        <v>70</v>
      </c>
      <c r="AV180" s="89">
        <f t="shared" si="32"/>
        <v>75</v>
      </c>
    </row>
    <row r="181" spans="1:48" s="78" customFormat="1" ht="164.25" hidden="1" customHeight="1" x14ac:dyDescent="0.3">
      <c r="A181" s="98" t="s">
        <v>262</v>
      </c>
      <c r="B181" s="98" t="s">
        <v>1585</v>
      </c>
      <c r="C181" s="101" t="s">
        <v>584</v>
      </c>
      <c r="D181" s="101" t="s">
        <v>3420</v>
      </c>
      <c r="E181" s="68" t="s">
        <v>264</v>
      </c>
      <c r="F181" s="68" t="s">
        <v>264</v>
      </c>
      <c r="G181" s="68" t="s">
        <v>264</v>
      </c>
      <c r="H181" s="68" t="s">
        <v>264</v>
      </c>
      <c r="I181" s="68" t="s">
        <v>264</v>
      </c>
      <c r="J181" s="68" t="s">
        <v>264</v>
      </c>
      <c r="K181" s="95" t="s">
        <v>13</v>
      </c>
      <c r="L181" s="95" t="s">
        <v>14</v>
      </c>
      <c r="M181" s="69" t="str">
        <f t="shared" si="27"/>
        <v>E - Muy Probable / 5 - Extremo</v>
      </c>
      <c r="N181" s="69" t="str">
        <f t="shared" si="28"/>
        <v>E5</v>
      </c>
      <c r="O181" s="70" t="str">
        <f>VLOOKUP(N181,'MATRIZ RAM VALORACIÓN'!$AD$10:$AE$45,2,0)</f>
        <v>Alto</v>
      </c>
      <c r="P181" s="71" t="str">
        <f t="shared" si="29"/>
        <v>Alto</v>
      </c>
      <c r="Q181" s="101" t="s">
        <v>589</v>
      </c>
      <c r="R181" s="101" t="s">
        <v>2012</v>
      </c>
      <c r="S181" s="168" t="s">
        <v>1641</v>
      </c>
      <c r="T181" s="115" t="s">
        <v>2386</v>
      </c>
      <c r="U181" s="73" t="s">
        <v>318</v>
      </c>
      <c r="V181" s="73" t="s">
        <v>267</v>
      </c>
      <c r="W181" s="68" t="s">
        <v>264</v>
      </c>
      <c r="X181" s="68" t="s">
        <v>264</v>
      </c>
      <c r="Y181" s="68" t="s">
        <v>264</v>
      </c>
      <c r="Z181" s="68" t="s">
        <v>264</v>
      </c>
      <c r="AA181" s="68" t="s">
        <v>264</v>
      </c>
      <c r="AB181" s="68" t="s">
        <v>264</v>
      </c>
      <c r="AC181" s="68" t="s">
        <v>264</v>
      </c>
      <c r="AD181" s="68" t="s">
        <v>264</v>
      </c>
      <c r="AE181" s="68" t="s">
        <v>264</v>
      </c>
      <c r="AF181" s="68" t="s">
        <v>264</v>
      </c>
      <c r="AG181" s="68" t="s">
        <v>273</v>
      </c>
      <c r="AH181" s="73" t="s">
        <v>22</v>
      </c>
      <c r="AI181" s="74" t="str">
        <f t="shared" si="30"/>
        <v>Moderado</v>
      </c>
      <c r="AJ181" s="75" t="s">
        <v>313</v>
      </c>
      <c r="AK181" s="99" t="s">
        <v>10</v>
      </c>
      <c r="AL181" s="99" t="s">
        <v>17</v>
      </c>
      <c r="AM181" s="98" t="str">
        <f t="shared" si="37"/>
        <v>E5FuerteDirectamente Indirectamente</v>
      </c>
      <c r="AN181" s="75" t="str">
        <f>VLOOKUP(AO181,Hoja3!$G$2:$H$648,2,0)</f>
        <v>C:Posible / 4:Mayor</v>
      </c>
      <c r="AO181" s="69" t="str">
        <f>VLOOKUP(AM181,Hoja3!F:G,2,0)</f>
        <v>C4</v>
      </c>
      <c r="AP181" s="70" t="str">
        <f>VLOOKUP(AO181,'MATRIZ RAM VALORACIÓN'!$AD$10:$AE$45,2,0)</f>
        <v>Intermedio</v>
      </c>
      <c r="AQ181" s="189"/>
      <c r="AR181" s="189"/>
      <c r="AS181" s="110"/>
      <c r="AT181" s="88">
        <f t="shared" si="38"/>
        <v>5</v>
      </c>
      <c r="AU181" s="88">
        <f t="shared" si="39"/>
        <v>70</v>
      </c>
      <c r="AV181" s="89">
        <f t="shared" si="32"/>
        <v>75</v>
      </c>
    </row>
    <row r="182" spans="1:48" s="78" customFormat="1" ht="164.25" hidden="1" customHeight="1" x14ac:dyDescent="0.3">
      <c r="A182" s="98" t="s">
        <v>262</v>
      </c>
      <c r="B182" s="98" t="s">
        <v>1585</v>
      </c>
      <c r="C182" s="101" t="s">
        <v>584</v>
      </c>
      <c r="D182" s="101" t="s">
        <v>3420</v>
      </c>
      <c r="E182" s="68" t="s">
        <v>264</v>
      </c>
      <c r="F182" s="68" t="s">
        <v>264</v>
      </c>
      <c r="G182" s="68" t="s">
        <v>264</v>
      </c>
      <c r="H182" s="68" t="s">
        <v>264</v>
      </c>
      <c r="I182" s="68" t="s">
        <v>264</v>
      </c>
      <c r="J182" s="68" t="s">
        <v>264</v>
      </c>
      <c r="K182" s="95" t="s">
        <v>13</v>
      </c>
      <c r="L182" s="95" t="s">
        <v>14</v>
      </c>
      <c r="M182" s="69" t="str">
        <f t="shared" si="27"/>
        <v>E - Muy Probable / 5 - Extremo</v>
      </c>
      <c r="N182" s="69" t="str">
        <f t="shared" si="28"/>
        <v>E5</v>
      </c>
      <c r="O182" s="70" t="str">
        <f>VLOOKUP(N182,'MATRIZ RAM VALORACIÓN'!$AD$10:$AE$45,2,0)</f>
        <v>Alto</v>
      </c>
      <c r="P182" s="71" t="str">
        <f t="shared" si="29"/>
        <v>Alto</v>
      </c>
      <c r="Q182" s="101" t="s">
        <v>591</v>
      </c>
      <c r="R182" s="101" t="s">
        <v>2013</v>
      </c>
      <c r="S182" s="180" t="s">
        <v>38</v>
      </c>
      <c r="T182" s="170" t="s">
        <v>2014</v>
      </c>
      <c r="U182" s="73" t="s">
        <v>318</v>
      </c>
      <c r="V182" s="73" t="s">
        <v>265</v>
      </c>
      <c r="W182" s="68" t="s">
        <v>264</v>
      </c>
      <c r="X182" s="68" t="s">
        <v>264</v>
      </c>
      <c r="Y182" s="68" t="s">
        <v>264</v>
      </c>
      <c r="Z182" s="68" t="s">
        <v>264</v>
      </c>
      <c r="AA182" s="68" t="s">
        <v>264</v>
      </c>
      <c r="AB182" s="68" t="s">
        <v>264</v>
      </c>
      <c r="AC182" s="68" t="s">
        <v>264</v>
      </c>
      <c r="AD182" s="68" t="s">
        <v>264</v>
      </c>
      <c r="AE182" s="68" t="s">
        <v>264</v>
      </c>
      <c r="AF182" s="68" t="s">
        <v>264</v>
      </c>
      <c r="AG182" s="68" t="s">
        <v>273</v>
      </c>
      <c r="AH182" s="73" t="s">
        <v>22</v>
      </c>
      <c r="AI182" s="74" t="str">
        <f t="shared" si="30"/>
        <v>Moderado</v>
      </c>
      <c r="AJ182" s="75" t="s">
        <v>313</v>
      </c>
      <c r="AK182" s="99" t="s">
        <v>10</v>
      </c>
      <c r="AL182" s="99" t="s">
        <v>17</v>
      </c>
      <c r="AM182" s="98" t="str">
        <f t="shared" si="37"/>
        <v>E5FuerteDirectamente Indirectamente</v>
      </c>
      <c r="AN182" s="75" t="str">
        <f>VLOOKUP(AO182,Hoja3!$G$2:$H$648,2,0)</f>
        <v>C:Posible / 4:Mayor</v>
      </c>
      <c r="AO182" s="69" t="str">
        <f>VLOOKUP(AM182,Hoja3!F:G,2,0)</f>
        <v>C4</v>
      </c>
      <c r="AP182" s="70" t="str">
        <f>VLOOKUP(AO182,'MATRIZ RAM VALORACIÓN'!$AD$10:$AE$45,2,0)</f>
        <v>Intermedio</v>
      </c>
      <c r="AQ182" s="189"/>
      <c r="AR182" s="189"/>
      <c r="AS182" s="110"/>
      <c r="AT182" s="88">
        <f t="shared" si="38"/>
        <v>5</v>
      </c>
      <c r="AU182" s="88">
        <f t="shared" si="39"/>
        <v>70</v>
      </c>
      <c r="AV182" s="89">
        <f t="shared" si="32"/>
        <v>75</v>
      </c>
    </row>
    <row r="183" spans="1:48" s="78" customFormat="1" ht="164.25" hidden="1" customHeight="1" x14ac:dyDescent="0.3">
      <c r="A183" s="98" t="s">
        <v>646</v>
      </c>
      <c r="B183" s="98" t="s">
        <v>647</v>
      </c>
      <c r="C183" s="137" t="s">
        <v>2600</v>
      </c>
      <c r="D183" s="137" t="s">
        <v>3421</v>
      </c>
      <c r="E183" s="68" t="s">
        <v>264</v>
      </c>
      <c r="F183" s="68" t="s">
        <v>264</v>
      </c>
      <c r="G183" s="68" t="s">
        <v>264</v>
      </c>
      <c r="H183" s="68" t="s">
        <v>264</v>
      </c>
      <c r="I183" s="68" t="s">
        <v>264</v>
      </c>
      <c r="J183" s="68" t="s">
        <v>264</v>
      </c>
      <c r="K183" s="95" t="s">
        <v>25</v>
      </c>
      <c r="L183" s="95" t="s">
        <v>30</v>
      </c>
      <c r="M183" s="69" t="str">
        <f t="shared" si="27"/>
        <v>C - Posible / 2 - Menor</v>
      </c>
      <c r="N183" s="69" t="str">
        <f t="shared" si="28"/>
        <v>C2</v>
      </c>
      <c r="O183" s="70" t="str">
        <f>VLOOKUP(N183,'MATRIZ RAM VALORACIÓN'!$AD$10:$AE$45,2,0)</f>
        <v>Medio</v>
      </c>
      <c r="P183" s="71" t="str">
        <f t="shared" si="29"/>
        <v>Bajo</v>
      </c>
      <c r="Q183" s="137" t="s">
        <v>1743</v>
      </c>
      <c r="R183" s="137" t="s">
        <v>1740</v>
      </c>
      <c r="S183" s="180" t="s">
        <v>359</v>
      </c>
      <c r="T183" s="135" t="s">
        <v>1916</v>
      </c>
      <c r="U183" s="84" t="s">
        <v>318</v>
      </c>
      <c r="V183" s="84" t="s">
        <v>267</v>
      </c>
      <c r="W183" s="68" t="s">
        <v>264</v>
      </c>
      <c r="X183" s="68" t="s">
        <v>264</v>
      </c>
      <c r="Y183" s="68" t="s">
        <v>264</v>
      </c>
      <c r="Z183" s="68" t="s">
        <v>264</v>
      </c>
      <c r="AA183" s="68" t="s">
        <v>264</v>
      </c>
      <c r="AB183" s="68" t="s">
        <v>264</v>
      </c>
      <c r="AC183" s="68" t="s">
        <v>264</v>
      </c>
      <c r="AD183" s="68" t="s">
        <v>264</v>
      </c>
      <c r="AE183" s="68" t="s">
        <v>264</v>
      </c>
      <c r="AF183" s="68" t="s">
        <v>264</v>
      </c>
      <c r="AG183" s="68" t="s">
        <v>273</v>
      </c>
      <c r="AH183" s="73" t="s">
        <v>22</v>
      </c>
      <c r="AI183" s="74" t="str">
        <f t="shared" si="30"/>
        <v>Moderado</v>
      </c>
      <c r="AJ183" s="75" t="s">
        <v>313</v>
      </c>
      <c r="AK183" s="99" t="s">
        <v>10</v>
      </c>
      <c r="AL183" s="99" t="s">
        <v>17</v>
      </c>
      <c r="AM183" s="98" t="str">
        <f t="shared" si="37"/>
        <v>C2FuerteDirectamente Indirectamente</v>
      </c>
      <c r="AN183" s="75" t="str">
        <f>VLOOKUP(AO183,Hoja3!$G$2:$H$648,2,0)</f>
        <v>A:Improbable / 1:Leve</v>
      </c>
      <c r="AO183" s="69" t="str">
        <f>VLOOKUP(AM183,Hoja3!F:G,2,0)</f>
        <v>A1</v>
      </c>
      <c r="AP183" s="70" t="str">
        <f>VLOOKUP(AO183,'MATRIZ RAM VALORACIÓN'!$AD$10:$AE$45,2,0)</f>
        <v>Bajo</v>
      </c>
      <c r="AQ183" s="189"/>
      <c r="AR183" s="189"/>
      <c r="AS183" s="110"/>
      <c r="AT183" s="88">
        <f t="shared" si="38"/>
        <v>5</v>
      </c>
      <c r="AU183" s="88">
        <f t="shared" si="39"/>
        <v>70</v>
      </c>
      <c r="AV183" s="89">
        <f t="shared" si="32"/>
        <v>75</v>
      </c>
    </row>
    <row r="184" spans="1:48" s="78" customFormat="1" ht="78.75" hidden="1" customHeight="1" x14ac:dyDescent="0.3">
      <c r="A184" s="98" t="s">
        <v>646</v>
      </c>
      <c r="B184" s="98" t="s">
        <v>647</v>
      </c>
      <c r="C184" s="101" t="s">
        <v>654</v>
      </c>
      <c r="D184" s="101" t="s">
        <v>1732</v>
      </c>
      <c r="E184" s="68" t="s">
        <v>264</v>
      </c>
      <c r="F184" s="68" t="s">
        <v>264</v>
      </c>
      <c r="G184" s="68" t="s">
        <v>264</v>
      </c>
      <c r="H184" s="68" t="s">
        <v>264</v>
      </c>
      <c r="I184" s="68" t="s">
        <v>264</v>
      </c>
      <c r="J184" s="68" t="s">
        <v>264</v>
      </c>
      <c r="K184" s="95" t="s">
        <v>29</v>
      </c>
      <c r="L184" s="95" t="s">
        <v>30</v>
      </c>
      <c r="M184" s="69" t="str">
        <f t="shared" si="27"/>
        <v>B - Raro / 2 - Menor</v>
      </c>
      <c r="N184" s="69" t="str">
        <f t="shared" si="28"/>
        <v>B2</v>
      </c>
      <c r="O184" s="70" t="str">
        <f>VLOOKUP(N184,'MATRIZ RAM VALORACIÓN'!$AD$10:$AE$45,2,0)</f>
        <v>Bajo</v>
      </c>
      <c r="P184" s="71" t="str">
        <f t="shared" si="29"/>
        <v>Bajo</v>
      </c>
      <c r="Q184" s="101" t="s">
        <v>1736</v>
      </c>
      <c r="R184" s="101" t="s">
        <v>1735</v>
      </c>
      <c r="S184" s="180" t="s">
        <v>45</v>
      </c>
      <c r="T184" s="115" t="s">
        <v>1734</v>
      </c>
      <c r="U184" s="73" t="s">
        <v>318</v>
      </c>
      <c r="V184" s="73" t="s">
        <v>267</v>
      </c>
      <c r="W184" s="68" t="s">
        <v>264</v>
      </c>
      <c r="X184" s="68" t="s">
        <v>264</v>
      </c>
      <c r="Y184" s="68" t="s">
        <v>264</v>
      </c>
      <c r="Z184" s="68" t="s">
        <v>264</v>
      </c>
      <c r="AA184" s="68" t="s">
        <v>264</v>
      </c>
      <c r="AB184" s="68" t="s">
        <v>264</v>
      </c>
      <c r="AC184" s="68" t="s">
        <v>264</v>
      </c>
      <c r="AD184" s="68" t="s">
        <v>264</v>
      </c>
      <c r="AE184" s="68" t="s">
        <v>264</v>
      </c>
      <c r="AF184" s="68" t="s">
        <v>264</v>
      </c>
      <c r="AG184" s="68" t="s">
        <v>273</v>
      </c>
      <c r="AH184" s="73" t="s">
        <v>22</v>
      </c>
      <c r="AI184" s="74" t="str">
        <f t="shared" si="30"/>
        <v>Moderado</v>
      </c>
      <c r="AJ184" s="75" t="s">
        <v>313</v>
      </c>
      <c r="AK184" s="99" t="s">
        <v>10</v>
      </c>
      <c r="AL184" s="99" t="s">
        <v>17</v>
      </c>
      <c r="AM184" s="98" t="str">
        <f t="shared" si="37"/>
        <v>B2FuerteDirectamente Indirectamente</v>
      </c>
      <c r="AN184" s="75" t="str">
        <f>VLOOKUP(AO184,Hoja3!$G$2:$H$648,2,0)</f>
        <v>A:Improbable / 1:Leve</v>
      </c>
      <c r="AO184" s="69" t="str">
        <f>VLOOKUP(AM184,Hoja3!F:G,2,0)</f>
        <v>A1</v>
      </c>
      <c r="AP184" s="70" t="str">
        <f>VLOOKUP(AO184,'MATRIZ RAM VALORACIÓN'!$AD$10:$AE$45,2,0)</f>
        <v>Bajo</v>
      </c>
      <c r="AQ184" s="189"/>
      <c r="AR184" s="189"/>
      <c r="AS184" s="110"/>
      <c r="AT184" s="88">
        <f t="shared" si="38"/>
        <v>5</v>
      </c>
      <c r="AU184" s="88">
        <f t="shared" si="39"/>
        <v>70</v>
      </c>
      <c r="AV184" s="89">
        <f>AT184+AU184</f>
        <v>75</v>
      </c>
    </row>
    <row r="185" spans="1:48" s="78" customFormat="1" ht="105.75" hidden="1" customHeight="1" x14ac:dyDescent="0.3">
      <c r="A185" s="98" t="s">
        <v>646</v>
      </c>
      <c r="B185" s="98" t="s">
        <v>647</v>
      </c>
      <c r="C185" s="101" t="s">
        <v>654</v>
      </c>
      <c r="D185" s="101" t="s">
        <v>1732</v>
      </c>
      <c r="E185" s="68" t="s">
        <v>264</v>
      </c>
      <c r="F185" s="68" t="s">
        <v>264</v>
      </c>
      <c r="G185" s="68" t="s">
        <v>264</v>
      </c>
      <c r="H185" s="68" t="s">
        <v>264</v>
      </c>
      <c r="I185" s="68" t="s">
        <v>264</v>
      </c>
      <c r="J185" s="68" t="s">
        <v>264</v>
      </c>
      <c r="K185" s="95" t="s">
        <v>29</v>
      </c>
      <c r="L185" s="95" t="s">
        <v>30</v>
      </c>
      <c r="M185" s="69" t="str">
        <f t="shared" si="27"/>
        <v>B - Raro / 2 - Menor</v>
      </c>
      <c r="N185" s="69" t="str">
        <f t="shared" si="28"/>
        <v>B2</v>
      </c>
      <c r="O185" s="70" t="str">
        <f>VLOOKUP(N185,'MATRIZ RAM VALORACIÓN'!$AD$10:$AE$45,2,0)</f>
        <v>Bajo</v>
      </c>
      <c r="P185" s="71" t="str">
        <f t="shared" si="29"/>
        <v>Bajo</v>
      </c>
      <c r="Q185" s="101" t="s">
        <v>1731</v>
      </c>
      <c r="R185" s="101" t="s">
        <v>1626</v>
      </c>
      <c r="S185" s="180" t="s">
        <v>45</v>
      </c>
      <c r="T185" s="115" t="s">
        <v>1730</v>
      </c>
      <c r="U185" s="73" t="s">
        <v>318</v>
      </c>
      <c r="V185" s="73" t="s">
        <v>267</v>
      </c>
      <c r="W185" s="68" t="s">
        <v>264</v>
      </c>
      <c r="X185" s="68" t="s">
        <v>264</v>
      </c>
      <c r="Y185" s="68" t="s">
        <v>264</v>
      </c>
      <c r="Z185" s="68" t="s">
        <v>264</v>
      </c>
      <c r="AA185" s="68" t="s">
        <v>264</v>
      </c>
      <c r="AB185" s="68" t="s">
        <v>264</v>
      </c>
      <c r="AC185" s="68" t="s">
        <v>264</v>
      </c>
      <c r="AD185" s="68" t="s">
        <v>264</v>
      </c>
      <c r="AE185" s="68" t="s">
        <v>264</v>
      </c>
      <c r="AF185" s="68" t="s">
        <v>264</v>
      </c>
      <c r="AG185" s="68" t="s">
        <v>273</v>
      </c>
      <c r="AH185" s="73" t="s">
        <v>22</v>
      </c>
      <c r="AI185" s="74" t="str">
        <f t="shared" si="30"/>
        <v>Moderado</v>
      </c>
      <c r="AJ185" s="75" t="s">
        <v>313</v>
      </c>
      <c r="AK185" s="99" t="s">
        <v>10</v>
      </c>
      <c r="AL185" s="99" t="s">
        <v>17</v>
      </c>
      <c r="AM185" s="98" t="str">
        <f t="shared" si="37"/>
        <v>B2FuerteDirectamente Indirectamente</v>
      </c>
      <c r="AN185" s="75" t="str">
        <f>VLOOKUP(AO185,Hoja3!$G$2:$H$648,2,0)</f>
        <v>A:Improbable / 1:Leve</v>
      </c>
      <c r="AO185" s="69" t="str">
        <f>VLOOKUP(AM185,Hoja3!F:G,2,0)</f>
        <v>A1</v>
      </c>
      <c r="AP185" s="70" t="str">
        <f>VLOOKUP(AO185,'MATRIZ RAM VALORACIÓN'!$AD$10:$AE$45,2,0)</f>
        <v>Bajo</v>
      </c>
      <c r="AQ185" s="189"/>
      <c r="AR185" s="189"/>
      <c r="AS185" s="110"/>
      <c r="AT185" s="88">
        <f t="shared" si="38"/>
        <v>5</v>
      </c>
      <c r="AU185" s="88">
        <f t="shared" si="39"/>
        <v>70</v>
      </c>
      <c r="AV185" s="89">
        <f t="shared" si="32"/>
        <v>75</v>
      </c>
    </row>
    <row r="186" spans="1:48" s="78" customFormat="1" ht="108" hidden="1" customHeight="1" x14ac:dyDescent="0.3">
      <c r="A186" s="98" t="s">
        <v>646</v>
      </c>
      <c r="B186" s="98" t="s">
        <v>647</v>
      </c>
      <c r="C186" s="101" t="s">
        <v>649</v>
      </c>
      <c r="D186" s="101" t="s">
        <v>650</v>
      </c>
      <c r="E186" s="68" t="s">
        <v>264</v>
      </c>
      <c r="F186" s="68" t="s">
        <v>264</v>
      </c>
      <c r="G186" s="68" t="s">
        <v>264</v>
      </c>
      <c r="H186" s="68" t="s">
        <v>264</v>
      </c>
      <c r="I186" s="68" t="s">
        <v>264</v>
      </c>
      <c r="J186" s="68" t="s">
        <v>264</v>
      </c>
      <c r="K186" s="95" t="s">
        <v>25</v>
      </c>
      <c r="L186" s="95" t="s">
        <v>26</v>
      </c>
      <c r="M186" s="69" t="str">
        <f t="shared" si="27"/>
        <v xml:space="preserve">C - Posible / 3 - Moderado </v>
      </c>
      <c r="N186" s="69" t="str">
        <f t="shared" si="28"/>
        <v>C3</v>
      </c>
      <c r="O186" s="70" t="str">
        <f>VLOOKUP(N186,'MATRIZ RAM VALORACIÓN'!$AD$10:$AE$45,2,0)</f>
        <v>Medio</v>
      </c>
      <c r="P186" s="71" t="str">
        <f t="shared" si="29"/>
        <v>Bajo</v>
      </c>
      <c r="Q186" s="101" t="s">
        <v>1737</v>
      </c>
      <c r="R186" s="101" t="s">
        <v>1738</v>
      </c>
      <c r="S186" s="180" t="s">
        <v>359</v>
      </c>
      <c r="T186" s="115" t="s">
        <v>2387</v>
      </c>
      <c r="U186" s="73" t="s">
        <v>318</v>
      </c>
      <c r="V186" s="73" t="s">
        <v>267</v>
      </c>
      <c r="W186" s="68" t="s">
        <v>264</v>
      </c>
      <c r="X186" s="68" t="s">
        <v>264</v>
      </c>
      <c r="Y186" s="68" t="s">
        <v>264</v>
      </c>
      <c r="Z186" s="68" t="s">
        <v>264</v>
      </c>
      <c r="AA186" s="68" t="s">
        <v>264</v>
      </c>
      <c r="AB186" s="68" t="s">
        <v>264</v>
      </c>
      <c r="AC186" s="68" t="s">
        <v>264</v>
      </c>
      <c r="AD186" s="68" t="s">
        <v>264</v>
      </c>
      <c r="AE186" s="68" t="s">
        <v>264</v>
      </c>
      <c r="AF186" s="68" t="s">
        <v>264</v>
      </c>
      <c r="AG186" s="68" t="s">
        <v>273</v>
      </c>
      <c r="AH186" s="73" t="s">
        <v>22</v>
      </c>
      <c r="AI186" s="74" t="str">
        <f t="shared" si="30"/>
        <v>Moderado</v>
      </c>
      <c r="AJ186" s="75" t="s">
        <v>313</v>
      </c>
      <c r="AK186" s="99" t="s">
        <v>10</v>
      </c>
      <c r="AL186" s="99" t="s">
        <v>17</v>
      </c>
      <c r="AM186" s="98" t="str">
        <f t="shared" si="37"/>
        <v>C3FuerteDirectamente Indirectamente</v>
      </c>
      <c r="AN186" s="75" t="str">
        <f>VLOOKUP(AO186,Hoja3!$G$2:$H$648,2,0)</f>
        <v>A:Improbable / 2:Menor</v>
      </c>
      <c r="AO186" s="69" t="str">
        <f>VLOOKUP(AM186,Hoja3!F:G,2,0)</f>
        <v>A2</v>
      </c>
      <c r="AP186" s="70" t="str">
        <f>VLOOKUP(AO186,'MATRIZ RAM VALORACIÓN'!$AD$10:$AE$45,2,0)</f>
        <v>Bajo</v>
      </c>
      <c r="AQ186" s="189"/>
      <c r="AR186" s="189"/>
      <c r="AS186" s="110"/>
      <c r="AT186" s="88">
        <f t="shared" si="38"/>
        <v>5</v>
      </c>
      <c r="AU186" s="88">
        <f t="shared" si="39"/>
        <v>70</v>
      </c>
      <c r="AV186" s="89">
        <f t="shared" si="32"/>
        <v>75</v>
      </c>
    </row>
    <row r="187" spans="1:48" s="78" customFormat="1" ht="97.5" hidden="1" customHeight="1" x14ac:dyDescent="0.3">
      <c r="A187" s="98" t="s">
        <v>657</v>
      </c>
      <c r="B187" s="98" t="s">
        <v>658</v>
      </c>
      <c r="C187" s="146" t="s">
        <v>828</v>
      </c>
      <c r="D187" s="146" t="s">
        <v>2205</v>
      </c>
      <c r="E187" s="68" t="s">
        <v>264</v>
      </c>
      <c r="F187" s="68" t="s">
        <v>264</v>
      </c>
      <c r="G187" s="68" t="s">
        <v>264</v>
      </c>
      <c r="H187" s="68" t="s">
        <v>264</v>
      </c>
      <c r="I187" s="68" t="s">
        <v>264</v>
      </c>
      <c r="J187" s="68" t="s">
        <v>273</v>
      </c>
      <c r="K187" s="95" t="s">
        <v>25</v>
      </c>
      <c r="L187" s="95" t="s">
        <v>21</v>
      </c>
      <c r="M187" s="69" t="str">
        <f t="shared" si="27"/>
        <v>C - Posible / 4 - Mayor</v>
      </c>
      <c r="N187" s="69" t="str">
        <f t="shared" si="28"/>
        <v>C4</v>
      </c>
      <c r="O187" s="70" t="str">
        <f>VLOOKUP(N187,'MATRIZ RAM VALORACIÓN'!$AD$10:$AE$45,2,0)</f>
        <v>Intermedio</v>
      </c>
      <c r="P187" s="71" t="str">
        <f t="shared" si="29"/>
        <v>Medio</v>
      </c>
      <c r="Q187" s="115" t="s">
        <v>1619</v>
      </c>
      <c r="R187" s="101" t="s">
        <v>2310</v>
      </c>
      <c r="S187" s="180" t="s">
        <v>45</v>
      </c>
      <c r="T187" s="94" t="s">
        <v>2559</v>
      </c>
      <c r="U187" s="73" t="s">
        <v>311</v>
      </c>
      <c r="V187" s="73" t="s">
        <v>267</v>
      </c>
      <c r="W187" s="68" t="s">
        <v>264</v>
      </c>
      <c r="X187" s="68" t="s">
        <v>264</v>
      </c>
      <c r="Y187" s="68" t="s">
        <v>264</v>
      </c>
      <c r="Z187" s="68" t="s">
        <v>273</v>
      </c>
      <c r="AA187" s="68" t="s">
        <v>264</v>
      </c>
      <c r="AB187" s="68" t="s">
        <v>273</v>
      </c>
      <c r="AC187" s="68" t="s">
        <v>264</v>
      </c>
      <c r="AD187" s="68" t="s">
        <v>264</v>
      </c>
      <c r="AE187" s="68" t="s">
        <v>264</v>
      </c>
      <c r="AF187" s="68" t="s">
        <v>273</v>
      </c>
      <c r="AG187" s="68" t="s">
        <v>273</v>
      </c>
      <c r="AH187" s="73" t="s">
        <v>22</v>
      </c>
      <c r="AI187" s="74" t="str">
        <f t="shared" si="30"/>
        <v>Moderado</v>
      </c>
      <c r="AJ187" s="75" t="s">
        <v>313</v>
      </c>
      <c r="AK187" s="99" t="s">
        <v>10</v>
      </c>
      <c r="AL187" s="99" t="s">
        <v>17</v>
      </c>
      <c r="AM187" s="98" t="str">
        <f t="shared" si="37"/>
        <v>C4FuerteDirectamente Indirectamente</v>
      </c>
      <c r="AN187" s="75" t="str">
        <f>VLOOKUP(AO187,Hoja3!$G$2:$H$648,2,0)</f>
        <v>A:Improbable / 3:Moderado</v>
      </c>
      <c r="AO187" s="69" t="str">
        <f>VLOOKUP(AM187,Hoja3!F:G,2,0)</f>
        <v>A3</v>
      </c>
      <c r="AP187" s="70" t="str">
        <f>VLOOKUP(AO187,'MATRIZ RAM VALORACIÓN'!$AD$10:$AE$45,2,0)</f>
        <v>Bajo</v>
      </c>
      <c r="AQ187" s="189"/>
      <c r="AR187" s="189"/>
      <c r="AS187" s="110"/>
      <c r="AT187" s="88">
        <f t="shared" si="38"/>
        <v>15</v>
      </c>
      <c r="AU187" s="88">
        <f t="shared" si="39"/>
        <v>70</v>
      </c>
      <c r="AV187" s="89">
        <f t="shared" si="32"/>
        <v>85</v>
      </c>
    </row>
    <row r="188" spans="1:48" s="78" customFormat="1" ht="164.25" hidden="1" customHeight="1" x14ac:dyDescent="0.3">
      <c r="A188" s="98" t="s">
        <v>657</v>
      </c>
      <c r="B188" s="98" t="s">
        <v>658</v>
      </c>
      <c r="C188" s="146" t="s">
        <v>2606</v>
      </c>
      <c r="D188" s="146" t="s">
        <v>2204</v>
      </c>
      <c r="E188" s="68" t="s">
        <v>264</v>
      </c>
      <c r="F188" s="68" t="s">
        <v>264</v>
      </c>
      <c r="G188" s="68" t="s">
        <v>264</v>
      </c>
      <c r="H188" s="68" t="s">
        <v>264</v>
      </c>
      <c r="I188" s="68" t="s">
        <v>264</v>
      </c>
      <c r="J188" s="68" t="s">
        <v>273</v>
      </c>
      <c r="K188" s="95" t="s">
        <v>25</v>
      </c>
      <c r="L188" s="95" t="s">
        <v>21</v>
      </c>
      <c r="M188" s="69" t="str">
        <f t="shared" si="27"/>
        <v>C - Posible / 4 - Mayor</v>
      </c>
      <c r="N188" s="69" t="str">
        <f t="shared" si="28"/>
        <v>C4</v>
      </c>
      <c r="O188" s="70" t="str">
        <f>VLOOKUP(N188,'MATRIZ RAM VALORACIÓN'!$AD$10:$AE$45,2,0)</f>
        <v>Intermedio</v>
      </c>
      <c r="P188" s="71" t="str">
        <f t="shared" si="29"/>
        <v>Medio</v>
      </c>
      <c r="Q188" s="101" t="s">
        <v>1510</v>
      </c>
      <c r="R188" s="101" t="s">
        <v>2309</v>
      </c>
      <c r="S188" s="180" t="s">
        <v>45</v>
      </c>
      <c r="T188" s="146" t="s">
        <v>2558</v>
      </c>
      <c r="U188" s="73" t="s">
        <v>311</v>
      </c>
      <c r="V188" s="73" t="s">
        <v>267</v>
      </c>
      <c r="W188" s="68" t="s">
        <v>264</v>
      </c>
      <c r="X188" s="68" t="s">
        <v>264</v>
      </c>
      <c r="Y188" s="68" t="s">
        <v>264</v>
      </c>
      <c r="Z188" s="68" t="s">
        <v>273</v>
      </c>
      <c r="AA188" s="68" t="s">
        <v>264</v>
      </c>
      <c r="AB188" s="68" t="s">
        <v>273</v>
      </c>
      <c r="AC188" s="68" t="s">
        <v>264</v>
      </c>
      <c r="AD188" s="68" t="s">
        <v>264</v>
      </c>
      <c r="AE188" s="68" t="s">
        <v>264</v>
      </c>
      <c r="AF188" s="68" t="s">
        <v>273</v>
      </c>
      <c r="AG188" s="68" t="s">
        <v>273</v>
      </c>
      <c r="AH188" s="73" t="s">
        <v>22</v>
      </c>
      <c r="AI188" s="74" t="str">
        <f t="shared" si="30"/>
        <v>Moderado</v>
      </c>
      <c r="AJ188" s="75" t="s">
        <v>313</v>
      </c>
      <c r="AK188" s="99" t="s">
        <v>10</v>
      </c>
      <c r="AL188" s="99" t="s">
        <v>17</v>
      </c>
      <c r="AM188" s="98" t="str">
        <f t="shared" si="37"/>
        <v>C4FuerteDirectamente Indirectamente</v>
      </c>
      <c r="AN188" s="75" t="str">
        <f>VLOOKUP(AO188,Hoja3!$G$2:$H$648,2,0)</f>
        <v>A:Improbable / 3:Moderado</v>
      </c>
      <c r="AO188" s="69" t="str">
        <f>VLOOKUP(AM188,Hoja3!F:G,2,0)</f>
        <v>A3</v>
      </c>
      <c r="AP188" s="70" t="str">
        <f>VLOOKUP(AO188,'MATRIZ RAM VALORACIÓN'!$AD$10:$AE$45,2,0)</f>
        <v>Bajo</v>
      </c>
      <c r="AQ188" s="189"/>
      <c r="AR188" s="189"/>
      <c r="AS188" s="110"/>
      <c r="AT188" s="88">
        <f t="shared" si="38"/>
        <v>15</v>
      </c>
      <c r="AU188" s="88">
        <f t="shared" si="39"/>
        <v>70</v>
      </c>
      <c r="AV188" s="89">
        <f t="shared" si="32"/>
        <v>85</v>
      </c>
    </row>
    <row r="189" spans="1:48" s="78" customFormat="1" ht="164.25" customHeight="1" x14ac:dyDescent="0.3">
      <c r="A189" s="98" t="s">
        <v>657</v>
      </c>
      <c r="B189" s="98" t="s">
        <v>658</v>
      </c>
      <c r="C189" s="146" t="s">
        <v>2615</v>
      </c>
      <c r="D189" s="146" t="s">
        <v>2213</v>
      </c>
      <c r="E189" s="68" t="s">
        <v>273</v>
      </c>
      <c r="F189" s="68" t="s">
        <v>273</v>
      </c>
      <c r="G189" s="68" t="s">
        <v>273</v>
      </c>
      <c r="H189" s="68" t="s">
        <v>264</v>
      </c>
      <c r="I189" s="68" t="s">
        <v>264</v>
      </c>
      <c r="J189" s="68" t="s">
        <v>273</v>
      </c>
      <c r="K189" s="95" t="s">
        <v>35</v>
      </c>
      <c r="L189" s="95" t="s">
        <v>14</v>
      </c>
      <c r="M189" s="69" t="str">
        <f t="shared" si="27"/>
        <v>A - Improbable / 5 - Extremo</v>
      </c>
      <c r="N189" s="69" t="str">
        <f t="shared" si="28"/>
        <v>A5</v>
      </c>
      <c r="O189" s="70" t="str">
        <f>VLOOKUP(N189,'MATRIZ RAM VALORACIÓN'!$AD$10:$AE$45,2,0)</f>
        <v>Medio</v>
      </c>
      <c r="P189" s="71" t="str">
        <f t="shared" si="29"/>
        <v>Bajo</v>
      </c>
      <c r="Q189" s="115" t="s">
        <v>675</v>
      </c>
      <c r="R189" s="101" t="s">
        <v>675</v>
      </c>
      <c r="S189" s="168" t="s">
        <v>1641</v>
      </c>
      <c r="T189" s="94" t="s">
        <v>676</v>
      </c>
      <c r="U189" s="73" t="s">
        <v>323</v>
      </c>
      <c r="V189" s="73" t="s">
        <v>267</v>
      </c>
      <c r="W189" s="68" t="s">
        <v>273</v>
      </c>
      <c r="X189" s="68" t="s">
        <v>273</v>
      </c>
      <c r="Y189" s="68" t="s">
        <v>264</v>
      </c>
      <c r="Z189" s="68" t="s">
        <v>264</v>
      </c>
      <c r="AA189" s="68" t="s">
        <v>273</v>
      </c>
      <c r="AB189" s="68" t="s">
        <v>273</v>
      </c>
      <c r="AC189" s="68" t="s">
        <v>264</v>
      </c>
      <c r="AD189" s="68" t="s">
        <v>273</v>
      </c>
      <c r="AE189" s="68" t="s">
        <v>264</v>
      </c>
      <c r="AF189" s="68" t="s">
        <v>273</v>
      </c>
      <c r="AG189" s="68" t="s">
        <v>273</v>
      </c>
      <c r="AH189" s="73" t="s">
        <v>22</v>
      </c>
      <c r="AI189" s="74" t="str">
        <f t="shared" si="30"/>
        <v>Fuerte</v>
      </c>
      <c r="AJ189" s="75" t="s">
        <v>313</v>
      </c>
      <c r="AK189" s="99" t="s">
        <v>10</v>
      </c>
      <c r="AL189" s="99" t="s">
        <v>17</v>
      </c>
      <c r="AM189" s="98" t="str">
        <f t="shared" si="37"/>
        <v>A5FuerteDirectamente Indirectamente</v>
      </c>
      <c r="AN189" s="75" t="str">
        <f>VLOOKUP(AO189,Hoja3!$G$2:$H$648,2,0)</f>
        <v>A:Improbable / 4:Mayor</v>
      </c>
      <c r="AO189" s="69" t="str">
        <f>VLOOKUP(AM189,Hoja3!F:G,2,0)</f>
        <v>A4</v>
      </c>
      <c r="AP189" s="70" t="str">
        <f>VLOOKUP(AO189,'MATRIZ RAM VALORACIÓN'!$AD$10:$AE$45,2,0)</f>
        <v>Bajo</v>
      </c>
      <c r="AQ189" s="189"/>
      <c r="AR189" s="189"/>
      <c r="AS189" s="110"/>
      <c r="AT189" s="88">
        <f t="shared" si="38"/>
        <v>30</v>
      </c>
      <c r="AU189" s="88">
        <f t="shared" si="39"/>
        <v>70</v>
      </c>
      <c r="AV189" s="89">
        <f t="shared" si="32"/>
        <v>100</v>
      </c>
    </row>
    <row r="190" spans="1:48" s="78" customFormat="1" ht="164.25" customHeight="1" x14ac:dyDescent="0.3">
      <c r="A190" s="98" t="s">
        <v>657</v>
      </c>
      <c r="B190" s="98" t="s">
        <v>658</v>
      </c>
      <c r="C190" s="146" t="s">
        <v>2615</v>
      </c>
      <c r="D190" s="146" t="s">
        <v>2213</v>
      </c>
      <c r="E190" s="68" t="s">
        <v>273</v>
      </c>
      <c r="F190" s="68" t="s">
        <v>273</v>
      </c>
      <c r="G190" s="68" t="s">
        <v>273</v>
      </c>
      <c r="H190" s="68" t="s">
        <v>264</v>
      </c>
      <c r="I190" s="68" t="s">
        <v>264</v>
      </c>
      <c r="J190" s="68" t="s">
        <v>273</v>
      </c>
      <c r="K190" s="95" t="s">
        <v>35</v>
      </c>
      <c r="L190" s="95" t="s">
        <v>14</v>
      </c>
      <c r="M190" s="69" t="str">
        <f t="shared" si="27"/>
        <v>A - Improbable / 5 - Extremo</v>
      </c>
      <c r="N190" s="69" t="str">
        <f t="shared" si="28"/>
        <v>A5</v>
      </c>
      <c r="O190" s="70" t="str">
        <f>VLOOKUP(N190,'MATRIZ RAM VALORACIÓN'!$AD$10:$AE$45,2,0)</f>
        <v>Medio</v>
      </c>
      <c r="P190" s="71" t="str">
        <f t="shared" si="29"/>
        <v>Bajo</v>
      </c>
      <c r="Q190" s="115" t="s">
        <v>3268</v>
      </c>
      <c r="R190" s="145" t="s">
        <v>3267</v>
      </c>
      <c r="S190" s="180" t="s">
        <v>33</v>
      </c>
      <c r="T190" s="94" t="s">
        <v>3257</v>
      </c>
      <c r="U190" s="73" t="s">
        <v>311</v>
      </c>
      <c r="V190" s="73" t="s">
        <v>267</v>
      </c>
      <c r="W190" s="68" t="s">
        <v>264</v>
      </c>
      <c r="X190" s="68" t="s">
        <v>273</v>
      </c>
      <c r="Y190" s="68" t="s">
        <v>264</v>
      </c>
      <c r="Z190" s="68" t="s">
        <v>264</v>
      </c>
      <c r="AA190" s="68" t="s">
        <v>264</v>
      </c>
      <c r="AB190" s="68" t="s">
        <v>273</v>
      </c>
      <c r="AC190" s="68" t="s">
        <v>264</v>
      </c>
      <c r="AD190" s="68" t="s">
        <v>264</v>
      </c>
      <c r="AE190" s="68" t="s">
        <v>264</v>
      </c>
      <c r="AF190" s="68" t="s">
        <v>273</v>
      </c>
      <c r="AG190" s="68" t="s">
        <v>273</v>
      </c>
      <c r="AH190" s="73" t="s">
        <v>22</v>
      </c>
      <c r="AI190" s="74" t="str">
        <f t="shared" si="30"/>
        <v>Moderado</v>
      </c>
      <c r="AJ190" s="75" t="s">
        <v>313</v>
      </c>
      <c r="AK190" s="99" t="s">
        <v>10</v>
      </c>
      <c r="AL190" s="99" t="s">
        <v>17</v>
      </c>
      <c r="AM190" s="98" t="str">
        <f t="shared" si="37"/>
        <v>A5FuerteDirectamente Indirectamente</v>
      </c>
      <c r="AN190" s="75" t="str">
        <f>VLOOKUP(AO190,Hoja3!$G$2:$H$648,2,0)</f>
        <v>A:Improbable / 4:Mayor</v>
      </c>
      <c r="AO190" s="69" t="str">
        <f>VLOOKUP(AM190,Hoja3!F:G,2,0)</f>
        <v>A4</v>
      </c>
      <c r="AP190" s="70" t="str">
        <f>VLOOKUP(AO190,'MATRIZ RAM VALORACIÓN'!$AD$10:$AE$45,2,0)</f>
        <v>Bajo</v>
      </c>
      <c r="AQ190" s="189"/>
      <c r="AR190" s="189"/>
      <c r="AS190" s="110"/>
      <c r="AT190" s="88">
        <f t="shared" si="38"/>
        <v>15</v>
      </c>
      <c r="AU190" s="88">
        <f t="shared" si="39"/>
        <v>70</v>
      </c>
      <c r="AV190" s="89">
        <f t="shared" si="32"/>
        <v>85</v>
      </c>
    </row>
    <row r="191" spans="1:48" s="78" customFormat="1" ht="164.25" hidden="1" customHeight="1" x14ac:dyDescent="0.3">
      <c r="A191" s="98" t="s">
        <v>657</v>
      </c>
      <c r="B191" s="98" t="s">
        <v>658</v>
      </c>
      <c r="C191" s="146" t="s">
        <v>2503</v>
      </c>
      <c r="D191" s="146" t="s">
        <v>2504</v>
      </c>
      <c r="E191" s="68" t="s">
        <v>264</v>
      </c>
      <c r="F191" s="68" t="s">
        <v>264</v>
      </c>
      <c r="G191" s="68" t="s">
        <v>264</v>
      </c>
      <c r="H191" s="68" t="s">
        <v>264</v>
      </c>
      <c r="I191" s="68" t="s">
        <v>264</v>
      </c>
      <c r="J191" s="68" t="s">
        <v>264</v>
      </c>
      <c r="K191" s="95" t="s">
        <v>25</v>
      </c>
      <c r="L191" s="95" t="s">
        <v>21</v>
      </c>
      <c r="M191" s="69" t="str">
        <f t="shared" si="27"/>
        <v>C - Posible / 4 - Mayor</v>
      </c>
      <c r="N191" s="69" t="str">
        <f t="shared" si="28"/>
        <v>C4</v>
      </c>
      <c r="O191" s="70" t="str">
        <f>VLOOKUP(N191,'MATRIZ RAM VALORACIÓN'!$AD$10:$AE$45,2,0)</f>
        <v>Intermedio</v>
      </c>
      <c r="P191" s="71" t="str">
        <f t="shared" si="29"/>
        <v>Medio</v>
      </c>
      <c r="Q191" s="115" t="s">
        <v>1627</v>
      </c>
      <c r="R191" s="101" t="s">
        <v>2308</v>
      </c>
      <c r="S191" s="180" t="s">
        <v>359</v>
      </c>
      <c r="T191" s="171" t="s">
        <v>2966</v>
      </c>
      <c r="U191" s="73" t="s">
        <v>318</v>
      </c>
      <c r="V191" s="73" t="s">
        <v>267</v>
      </c>
      <c r="W191" s="68" t="s">
        <v>264</v>
      </c>
      <c r="X191" s="68" t="s">
        <v>264</v>
      </c>
      <c r="Y191" s="68" t="s">
        <v>264</v>
      </c>
      <c r="Z191" s="68" t="s">
        <v>264</v>
      </c>
      <c r="AA191" s="68" t="s">
        <v>264</v>
      </c>
      <c r="AB191" s="68" t="s">
        <v>264</v>
      </c>
      <c r="AC191" s="68" t="s">
        <v>264</v>
      </c>
      <c r="AD191" s="68" t="s">
        <v>264</v>
      </c>
      <c r="AE191" s="68" t="s">
        <v>264</v>
      </c>
      <c r="AF191" s="68" t="s">
        <v>273</v>
      </c>
      <c r="AG191" s="68" t="s">
        <v>273</v>
      </c>
      <c r="AH191" s="73" t="s">
        <v>22</v>
      </c>
      <c r="AI191" s="74" t="str">
        <f t="shared" si="30"/>
        <v>Moderado</v>
      </c>
      <c r="AJ191" s="75" t="s">
        <v>313</v>
      </c>
      <c r="AK191" s="99" t="s">
        <v>10</v>
      </c>
      <c r="AL191" s="99" t="s">
        <v>17</v>
      </c>
      <c r="AM191" s="98" t="str">
        <f t="shared" si="37"/>
        <v>C4FuerteDirectamente Indirectamente</v>
      </c>
      <c r="AN191" s="75" t="str">
        <f>VLOOKUP(AO191,Hoja3!$G$2:$H$648,2,0)</f>
        <v>A:Improbable / 3:Moderado</v>
      </c>
      <c r="AO191" s="69" t="str">
        <f>VLOOKUP(AM191,Hoja3!F:G,2,0)</f>
        <v>A3</v>
      </c>
      <c r="AP191" s="70" t="str">
        <f>VLOOKUP(AO191,'MATRIZ RAM VALORACIÓN'!$AD$10:$AE$45,2,0)</f>
        <v>Bajo</v>
      </c>
      <c r="AQ191" s="189"/>
      <c r="AR191" s="189"/>
      <c r="AS191" s="110"/>
      <c r="AT191" s="88">
        <f t="shared" si="38"/>
        <v>5</v>
      </c>
      <c r="AU191" s="88">
        <f t="shared" si="39"/>
        <v>70</v>
      </c>
      <c r="AV191" s="89">
        <f t="shared" si="32"/>
        <v>75</v>
      </c>
    </row>
    <row r="192" spans="1:48" s="78" customFormat="1" ht="164.25" hidden="1" customHeight="1" x14ac:dyDescent="0.3">
      <c r="A192" s="98" t="s">
        <v>657</v>
      </c>
      <c r="B192" s="98" t="s">
        <v>658</v>
      </c>
      <c r="C192" s="146" t="s">
        <v>2503</v>
      </c>
      <c r="D192" s="146" t="s">
        <v>2504</v>
      </c>
      <c r="E192" s="68" t="s">
        <v>264</v>
      </c>
      <c r="F192" s="68" t="s">
        <v>264</v>
      </c>
      <c r="G192" s="68" t="s">
        <v>264</v>
      </c>
      <c r="H192" s="68" t="s">
        <v>264</v>
      </c>
      <c r="I192" s="68" t="s">
        <v>264</v>
      </c>
      <c r="J192" s="68" t="s">
        <v>264</v>
      </c>
      <c r="K192" s="95" t="s">
        <v>25</v>
      </c>
      <c r="L192" s="95" t="s">
        <v>21</v>
      </c>
      <c r="M192" s="69" t="str">
        <f t="shared" si="27"/>
        <v>C - Posible / 4 - Mayor</v>
      </c>
      <c r="N192" s="69" t="str">
        <f t="shared" si="28"/>
        <v>C4</v>
      </c>
      <c r="O192" s="70" t="str">
        <f>VLOOKUP(N192,'MATRIZ RAM VALORACIÓN'!$AD$10:$AE$45,2,0)</f>
        <v>Intermedio</v>
      </c>
      <c r="P192" s="71" t="str">
        <f t="shared" si="29"/>
        <v>Medio</v>
      </c>
      <c r="Q192" s="115" t="s">
        <v>2508</v>
      </c>
      <c r="R192" s="101" t="s">
        <v>2967</v>
      </c>
      <c r="S192" s="180" t="s">
        <v>359</v>
      </c>
      <c r="T192" s="94" t="s">
        <v>826</v>
      </c>
      <c r="U192" s="73" t="s">
        <v>318</v>
      </c>
      <c r="V192" s="73" t="s">
        <v>267</v>
      </c>
      <c r="W192" s="68" t="s">
        <v>264</v>
      </c>
      <c r="X192" s="68" t="s">
        <v>264</v>
      </c>
      <c r="Y192" s="68" t="s">
        <v>264</v>
      </c>
      <c r="Z192" s="68" t="s">
        <v>264</v>
      </c>
      <c r="AA192" s="68" t="s">
        <v>264</v>
      </c>
      <c r="AB192" s="68" t="s">
        <v>264</v>
      </c>
      <c r="AC192" s="68" t="s">
        <v>264</v>
      </c>
      <c r="AD192" s="68" t="s">
        <v>264</v>
      </c>
      <c r="AE192" s="68" t="s">
        <v>264</v>
      </c>
      <c r="AF192" s="68" t="s">
        <v>273</v>
      </c>
      <c r="AG192" s="68" t="s">
        <v>273</v>
      </c>
      <c r="AH192" s="73" t="s">
        <v>22</v>
      </c>
      <c r="AI192" s="74" t="str">
        <f t="shared" si="30"/>
        <v>Moderado</v>
      </c>
      <c r="AJ192" s="75" t="s">
        <v>313</v>
      </c>
      <c r="AK192" s="99" t="s">
        <v>10</v>
      </c>
      <c r="AL192" s="99" t="s">
        <v>17</v>
      </c>
      <c r="AM192" s="98" t="str">
        <f t="shared" si="37"/>
        <v>C4FuerteDirectamente Indirectamente</v>
      </c>
      <c r="AN192" s="75" t="str">
        <f>VLOOKUP(AO192,Hoja3!$G$2:$H$648,2,0)</f>
        <v>A:Improbable / 3:Moderado</v>
      </c>
      <c r="AO192" s="69" t="str">
        <f>VLOOKUP(AM192,Hoja3!F:G,2,0)</f>
        <v>A3</v>
      </c>
      <c r="AP192" s="70" t="str">
        <f>VLOOKUP(AO192,'MATRIZ RAM VALORACIÓN'!$AD$10:$AE$45,2,0)</f>
        <v>Bajo</v>
      </c>
      <c r="AQ192" s="189"/>
      <c r="AR192" s="189"/>
      <c r="AS192" s="110"/>
      <c r="AT192" s="88">
        <f t="shared" si="38"/>
        <v>5</v>
      </c>
      <c r="AU192" s="88">
        <f t="shared" si="39"/>
        <v>70</v>
      </c>
      <c r="AV192" s="89">
        <f t="shared" si="32"/>
        <v>75</v>
      </c>
    </row>
    <row r="193" spans="1:48" s="78" customFormat="1" ht="164.25" hidden="1" customHeight="1" x14ac:dyDescent="0.3">
      <c r="A193" s="98" t="s">
        <v>657</v>
      </c>
      <c r="B193" s="98" t="s">
        <v>658</v>
      </c>
      <c r="C193" s="146" t="s">
        <v>2503</v>
      </c>
      <c r="D193" s="146" t="s">
        <v>2504</v>
      </c>
      <c r="E193" s="68" t="s">
        <v>264</v>
      </c>
      <c r="F193" s="68" t="s">
        <v>264</v>
      </c>
      <c r="G193" s="68" t="s">
        <v>264</v>
      </c>
      <c r="H193" s="68" t="s">
        <v>264</v>
      </c>
      <c r="I193" s="68" t="s">
        <v>264</v>
      </c>
      <c r="J193" s="68" t="s">
        <v>264</v>
      </c>
      <c r="K193" s="95" t="s">
        <v>25</v>
      </c>
      <c r="L193" s="95" t="s">
        <v>21</v>
      </c>
      <c r="M193" s="69" t="str">
        <f t="shared" si="27"/>
        <v>C - Posible / 4 - Mayor</v>
      </c>
      <c r="N193" s="69" t="str">
        <f t="shared" si="28"/>
        <v>C4</v>
      </c>
      <c r="O193" s="70" t="str">
        <f>VLOOKUP(N193,'MATRIZ RAM VALORACIÓN'!$AD$10:$AE$45,2,0)</f>
        <v>Intermedio</v>
      </c>
      <c r="P193" s="71" t="str">
        <f t="shared" si="29"/>
        <v>Medio</v>
      </c>
      <c r="Q193" s="101" t="s">
        <v>3233</v>
      </c>
      <c r="R193" s="101" t="s">
        <v>3234</v>
      </c>
      <c r="S193" s="180" t="s">
        <v>33</v>
      </c>
      <c r="T193" s="174" t="s">
        <v>2513</v>
      </c>
      <c r="U193" s="73" t="s">
        <v>318</v>
      </c>
      <c r="V193" s="73" t="s">
        <v>267</v>
      </c>
      <c r="W193" s="68" t="s">
        <v>264</v>
      </c>
      <c r="X193" s="68" t="s">
        <v>264</v>
      </c>
      <c r="Y193" s="68" t="s">
        <v>264</v>
      </c>
      <c r="Z193" s="68" t="s">
        <v>264</v>
      </c>
      <c r="AA193" s="68" t="s">
        <v>264</v>
      </c>
      <c r="AB193" s="68" t="s">
        <v>264</v>
      </c>
      <c r="AC193" s="68" t="s">
        <v>264</v>
      </c>
      <c r="AD193" s="68" t="s">
        <v>264</v>
      </c>
      <c r="AE193" s="68" t="s">
        <v>264</v>
      </c>
      <c r="AF193" s="68" t="s">
        <v>264</v>
      </c>
      <c r="AG193" s="68" t="s">
        <v>273</v>
      </c>
      <c r="AH193" s="73" t="s">
        <v>22</v>
      </c>
      <c r="AI193" s="74" t="str">
        <f t="shared" si="30"/>
        <v>Moderado</v>
      </c>
      <c r="AJ193" s="75" t="s">
        <v>313</v>
      </c>
      <c r="AK193" s="99" t="s">
        <v>10</v>
      </c>
      <c r="AL193" s="99" t="s">
        <v>17</v>
      </c>
      <c r="AM193" s="98" t="str">
        <f t="shared" si="37"/>
        <v>C4FuerteDirectamente Indirectamente</v>
      </c>
      <c r="AN193" s="75" t="str">
        <f>VLOOKUP(AO193,Hoja3!$G$2:$H$648,2,0)</f>
        <v>A:Improbable / 3:Moderado</v>
      </c>
      <c r="AO193" s="69" t="str">
        <f>VLOOKUP(AM193,Hoja3!F:G,2,0)</f>
        <v>A3</v>
      </c>
      <c r="AP193" s="70" t="str">
        <f>VLOOKUP(AO193,'MATRIZ RAM VALORACIÓN'!$AD$10:$AE$45,2,0)</f>
        <v>Bajo</v>
      </c>
      <c r="AQ193" s="189"/>
      <c r="AR193" s="189"/>
      <c r="AS193" s="110"/>
      <c r="AT193" s="88">
        <f t="shared" si="38"/>
        <v>5</v>
      </c>
      <c r="AU193" s="88">
        <f t="shared" si="39"/>
        <v>70</v>
      </c>
      <c r="AV193" s="89">
        <f t="shared" si="32"/>
        <v>75</v>
      </c>
    </row>
    <row r="194" spans="1:48" s="78" customFormat="1" ht="164.25" hidden="1" customHeight="1" x14ac:dyDescent="0.3">
      <c r="A194" s="98" t="s">
        <v>657</v>
      </c>
      <c r="B194" s="98" t="s">
        <v>658</v>
      </c>
      <c r="C194" s="146" t="s">
        <v>2502</v>
      </c>
      <c r="D194" s="146" t="s">
        <v>2507</v>
      </c>
      <c r="E194" s="68" t="s">
        <v>264</v>
      </c>
      <c r="F194" s="68" t="s">
        <v>264</v>
      </c>
      <c r="G194" s="68" t="s">
        <v>264</v>
      </c>
      <c r="H194" s="68" t="s">
        <v>264</v>
      </c>
      <c r="I194" s="68" t="s">
        <v>264</v>
      </c>
      <c r="J194" s="68" t="s">
        <v>264</v>
      </c>
      <c r="K194" s="95" t="s">
        <v>25</v>
      </c>
      <c r="L194" s="95" t="s">
        <v>21</v>
      </c>
      <c r="M194" s="69" t="str">
        <f t="shared" ref="M194:M257" si="40">CONCATENATE(K194," / ",L194)</f>
        <v>C - Posible / 4 - Mayor</v>
      </c>
      <c r="N194" s="69" t="str">
        <f t="shared" ref="N194:N257" si="41">CONCATENATE(MID(K194,1,1),MID(L194,1,1))</f>
        <v>C4</v>
      </c>
      <c r="O194" s="70" t="str">
        <f>VLOOKUP(N194,'MATRIZ RAM VALORACIÓN'!$AD$10:$AE$45,2,0)</f>
        <v>Intermedio</v>
      </c>
      <c r="P194" s="71" t="str">
        <f t="shared" ref="P194:P257" si="42">+IF(O194="Muy Alto","Muy Alto",+IF(O194="Alto","Alto",+IF(O194="Intermedio","Medio",+IF(O194="Medio","Bajo",+IF(O194="Bajo","Bajo","Sin Homologacion")))))</f>
        <v>Medio</v>
      </c>
      <c r="Q194" s="146" t="s">
        <v>2506</v>
      </c>
      <c r="R194" s="145" t="s">
        <v>2514</v>
      </c>
      <c r="S194" s="180" t="s">
        <v>33</v>
      </c>
      <c r="T194" s="94" t="s">
        <v>2515</v>
      </c>
      <c r="U194" s="73" t="s">
        <v>318</v>
      </c>
      <c r="V194" s="73" t="s">
        <v>267</v>
      </c>
      <c r="W194" s="68" t="s">
        <v>264</v>
      </c>
      <c r="X194" s="68" t="s">
        <v>264</v>
      </c>
      <c r="Y194" s="68" t="s">
        <v>264</v>
      </c>
      <c r="Z194" s="68" t="s">
        <v>264</v>
      </c>
      <c r="AA194" s="68" t="s">
        <v>264</v>
      </c>
      <c r="AB194" s="68" t="s">
        <v>264</v>
      </c>
      <c r="AC194" s="68" t="s">
        <v>264</v>
      </c>
      <c r="AD194" s="68" t="s">
        <v>264</v>
      </c>
      <c r="AE194" s="68" t="s">
        <v>264</v>
      </c>
      <c r="AF194" s="68" t="s">
        <v>264</v>
      </c>
      <c r="AG194" s="68" t="s">
        <v>273</v>
      </c>
      <c r="AH194" s="73" t="s">
        <v>22</v>
      </c>
      <c r="AI194" s="74" t="str">
        <f t="shared" ref="AI194:AI257" si="43">IF(AV194&gt;=90,"Fuerte",IF(AV194&gt;=75,"Moderado","Débil"))</f>
        <v>Moderado</v>
      </c>
      <c r="AJ194" s="75" t="s">
        <v>313</v>
      </c>
      <c r="AK194" s="99" t="s">
        <v>10</v>
      </c>
      <c r="AL194" s="99" t="s">
        <v>17</v>
      </c>
      <c r="AM194" s="98" t="str">
        <f t="shared" ref="AM194" si="44">CONCATENATE(N194,AJ194,AK194,AL194)</f>
        <v>C4FuerteDirectamente Indirectamente</v>
      </c>
      <c r="AN194" s="75" t="str">
        <f>VLOOKUP(AO194,Hoja3!$G$2:$H$648,2,0)</f>
        <v>A:Improbable / 3:Moderado</v>
      </c>
      <c r="AO194" s="69" t="str">
        <f>VLOOKUP(AM194,Hoja3!F:G,2,0)</f>
        <v>A3</v>
      </c>
      <c r="AP194" s="70" t="str">
        <f>VLOOKUP(AO194,'MATRIZ RAM VALORACIÓN'!$AD$10:$AE$45,2,0)</f>
        <v>Bajo</v>
      </c>
      <c r="AQ194" s="189"/>
      <c r="AR194" s="189"/>
      <c r="AS194" s="110"/>
      <c r="AT194" s="88">
        <f t="shared" si="38"/>
        <v>5</v>
      </c>
      <c r="AU194" s="88">
        <f t="shared" si="39"/>
        <v>70</v>
      </c>
      <c r="AV194" s="89">
        <f t="shared" si="32"/>
        <v>75</v>
      </c>
    </row>
    <row r="195" spans="1:48" s="78" customFormat="1" ht="164.25" hidden="1" customHeight="1" x14ac:dyDescent="0.3">
      <c r="A195" s="98" t="s">
        <v>657</v>
      </c>
      <c r="B195" s="98" t="s">
        <v>658</v>
      </c>
      <c r="C195" s="163" t="s">
        <v>814</v>
      </c>
      <c r="D195" s="146" t="s">
        <v>815</v>
      </c>
      <c r="E195" s="68" t="s">
        <v>273</v>
      </c>
      <c r="F195" s="68" t="s">
        <v>264</v>
      </c>
      <c r="G195" s="68" t="s">
        <v>264</v>
      </c>
      <c r="H195" s="68" t="s">
        <v>264</v>
      </c>
      <c r="I195" s="68" t="s">
        <v>264</v>
      </c>
      <c r="J195" s="68" t="s">
        <v>273</v>
      </c>
      <c r="K195" s="95" t="s">
        <v>25</v>
      </c>
      <c r="L195" s="95" t="s">
        <v>21</v>
      </c>
      <c r="M195" s="69" t="str">
        <f t="shared" si="40"/>
        <v>C - Posible / 4 - Mayor</v>
      </c>
      <c r="N195" s="69" t="str">
        <f t="shared" si="41"/>
        <v>C4</v>
      </c>
      <c r="O195" s="70" t="str">
        <f>VLOOKUP(N195,'MATRIZ RAM VALORACIÓN'!$AD$10:$AE$45,2,0)</f>
        <v>Intermedio</v>
      </c>
      <c r="P195" s="71" t="str">
        <f t="shared" si="42"/>
        <v>Medio</v>
      </c>
      <c r="Q195" s="115" t="s">
        <v>816</v>
      </c>
      <c r="R195" s="101" t="s">
        <v>2307</v>
      </c>
      <c r="S195" s="180" t="s">
        <v>359</v>
      </c>
      <c r="T195" s="94" t="s">
        <v>1540</v>
      </c>
      <c r="U195" s="73" t="s">
        <v>318</v>
      </c>
      <c r="V195" s="73" t="s">
        <v>267</v>
      </c>
      <c r="W195" s="68" t="s">
        <v>264</v>
      </c>
      <c r="X195" s="68" t="s">
        <v>264</v>
      </c>
      <c r="Y195" s="68" t="s">
        <v>264</v>
      </c>
      <c r="Z195" s="68" t="s">
        <v>273</v>
      </c>
      <c r="AA195" s="68" t="s">
        <v>273</v>
      </c>
      <c r="AB195" s="68" t="s">
        <v>273</v>
      </c>
      <c r="AC195" s="68" t="s">
        <v>264</v>
      </c>
      <c r="AD195" s="68" t="s">
        <v>264</v>
      </c>
      <c r="AE195" s="68" t="s">
        <v>264</v>
      </c>
      <c r="AF195" s="68" t="s">
        <v>273</v>
      </c>
      <c r="AG195" s="68" t="s">
        <v>273</v>
      </c>
      <c r="AH195" s="73" t="s">
        <v>22</v>
      </c>
      <c r="AI195" s="74" t="str">
        <f t="shared" si="43"/>
        <v>Moderado</v>
      </c>
      <c r="AJ195" s="75" t="s">
        <v>313</v>
      </c>
      <c r="AK195" s="99" t="s">
        <v>10</v>
      </c>
      <c r="AL195" s="99" t="s">
        <v>17</v>
      </c>
      <c r="AM195" s="98" t="s">
        <v>1487</v>
      </c>
      <c r="AN195" s="75" t="s">
        <v>1387</v>
      </c>
      <c r="AO195" s="69" t="s">
        <v>1276</v>
      </c>
      <c r="AP195" s="70" t="s">
        <v>1264</v>
      </c>
      <c r="AQ195" s="189"/>
      <c r="AR195" s="189"/>
      <c r="AS195" s="110"/>
      <c r="AT195" s="88">
        <f t="shared" si="38"/>
        <v>5</v>
      </c>
      <c r="AU195" s="88">
        <f t="shared" si="39"/>
        <v>70</v>
      </c>
      <c r="AV195" s="89">
        <f t="shared" si="32"/>
        <v>75</v>
      </c>
    </row>
    <row r="196" spans="1:48" s="78" customFormat="1" ht="164.25" hidden="1" customHeight="1" x14ac:dyDescent="0.3">
      <c r="A196" s="98" t="s">
        <v>657</v>
      </c>
      <c r="B196" s="98" t="s">
        <v>658</v>
      </c>
      <c r="C196" s="163" t="s">
        <v>814</v>
      </c>
      <c r="D196" s="146" t="s">
        <v>815</v>
      </c>
      <c r="E196" s="68" t="s">
        <v>273</v>
      </c>
      <c r="F196" s="68" t="s">
        <v>264</v>
      </c>
      <c r="G196" s="68" t="s">
        <v>264</v>
      </c>
      <c r="H196" s="68" t="s">
        <v>264</v>
      </c>
      <c r="I196" s="68" t="s">
        <v>264</v>
      </c>
      <c r="J196" s="68" t="s">
        <v>273</v>
      </c>
      <c r="K196" s="95" t="s">
        <v>25</v>
      </c>
      <c r="L196" s="95" t="s">
        <v>21</v>
      </c>
      <c r="M196" s="69" t="str">
        <f t="shared" si="40"/>
        <v>C - Posible / 4 - Mayor</v>
      </c>
      <c r="N196" s="69" t="str">
        <f t="shared" si="41"/>
        <v>C4</v>
      </c>
      <c r="O196" s="70" t="str">
        <f>VLOOKUP(N196,'MATRIZ RAM VALORACIÓN'!$AD$10:$AE$45,2,0)</f>
        <v>Intermedio</v>
      </c>
      <c r="P196" s="71" t="str">
        <f t="shared" si="42"/>
        <v>Medio</v>
      </c>
      <c r="Q196" s="115" t="s">
        <v>1488</v>
      </c>
      <c r="R196" s="101" t="s">
        <v>3079</v>
      </c>
      <c r="S196" s="180" t="s">
        <v>38</v>
      </c>
      <c r="T196" s="94" t="s">
        <v>1583</v>
      </c>
      <c r="U196" s="73" t="s">
        <v>318</v>
      </c>
      <c r="V196" s="73" t="s">
        <v>267</v>
      </c>
      <c r="W196" s="68" t="s">
        <v>264</v>
      </c>
      <c r="X196" s="68" t="s">
        <v>264</v>
      </c>
      <c r="Y196" s="68" t="s">
        <v>264</v>
      </c>
      <c r="Z196" s="68" t="s">
        <v>273</v>
      </c>
      <c r="AA196" s="68" t="s">
        <v>273</v>
      </c>
      <c r="AB196" s="68" t="s">
        <v>273</v>
      </c>
      <c r="AC196" s="68" t="s">
        <v>264</v>
      </c>
      <c r="AD196" s="68" t="s">
        <v>264</v>
      </c>
      <c r="AE196" s="68" t="s">
        <v>264</v>
      </c>
      <c r="AF196" s="68" t="s">
        <v>273</v>
      </c>
      <c r="AG196" s="68" t="s">
        <v>273</v>
      </c>
      <c r="AH196" s="73" t="s">
        <v>22</v>
      </c>
      <c r="AI196" s="74" t="str">
        <f t="shared" si="43"/>
        <v>Débil</v>
      </c>
      <c r="AJ196" s="75" t="s">
        <v>313</v>
      </c>
      <c r="AK196" s="99" t="s">
        <v>10</v>
      </c>
      <c r="AL196" s="99" t="s">
        <v>17</v>
      </c>
      <c r="AM196" s="98" t="s">
        <v>1487</v>
      </c>
      <c r="AN196" s="75" t="s">
        <v>1387</v>
      </c>
      <c r="AO196" s="69" t="s">
        <v>1276</v>
      </c>
      <c r="AP196" s="70" t="s">
        <v>1264</v>
      </c>
      <c r="AQ196" s="189"/>
      <c r="AR196" s="189"/>
      <c r="AS196" s="110"/>
      <c r="AT196" s="88"/>
      <c r="AU196" s="88"/>
      <c r="AV196" s="89"/>
    </row>
    <row r="197" spans="1:48" s="78" customFormat="1" ht="164.25" hidden="1" customHeight="1" x14ac:dyDescent="0.3">
      <c r="A197" s="98" t="s">
        <v>657</v>
      </c>
      <c r="B197" s="98" t="s">
        <v>658</v>
      </c>
      <c r="C197" s="163" t="s">
        <v>814</v>
      </c>
      <c r="D197" s="146" t="s">
        <v>815</v>
      </c>
      <c r="E197" s="68" t="s">
        <v>273</v>
      </c>
      <c r="F197" s="68" t="s">
        <v>264</v>
      </c>
      <c r="G197" s="68" t="s">
        <v>264</v>
      </c>
      <c r="H197" s="68" t="s">
        <v>264</v>
      </c>
      <c r="I197" s="68" t="s">
        <v>264</v>
      </c>
      <c r="J197" s="68" t="s">
        <v>273</v>
      </c>
      <c r="K197" s="95" t="s">
        <v>25</v>
      </c>
      <c r="L197" s="95" t="s">
        <v>21</v>
      </c>
      <c r="M197" s="69" t="str">
        <f t="shared" si="40"/>
        <v>C - Posible / 4 - Mayor</v>
      </c>
      <c r="N197" s="69" t="str">
        <f t="shared" si="41"/>
        <v>C4</v>
      </c>
      <c r="O197" s="70" t="str">
        <f>VLOOKUP(N197,'MATRIZ RAM VALORACIÓN'!$AD$10:$AE$45,2,0)</f>
        <v>Intermedio</v>
      </c>
      <c r="P197" s="71" t="str">
        <f t="shared" si="42"/>
        <v>Medio</v>
      </c>
      <c r="Q197" s="115" t="s">
        <v>1777</v>
      </c>
      <c r="R197" s="101" t="s">
        <v>1778</v>
      </c>
      <c r="S197" s="180" t="s">
        <v>359</v>
      </c>
      <c r="T197" s="94" t="s">
        <v>1773</v>
      </c>
      <c r="U197" s="73" t="s">
        <v>318</v>
      </c>
      <c r="V197" s="73" t="s">
        <v>267</v>
      </c>
      <c r="W197" s="68" t="s">
        <v>264</v>
      </c>
      <c r="X197" s="68" t="s">
        <v>264</v>
      </c>
      <c r="Y197" s="68" t="s">
        <v>264</v>
      </c>
      <c r="Z197" s="68" t="s">
        <v>273</v>
      </c>
      <c r="AA197" s="68" t="s">
        <v>273</v>
      </c>
      <c r="AB197" s="68" t="s">
        <v>273</v>
      </c>
      <c r="AC197" s="68" t="s">
        <v>264</v>
      </c>
      <c r="AD197" s="68" t="s">
        <v>264</v>
      </c>
      <c r="AE197" s="68" t="s">
        <v>264</v>
      </c>
      <c r="AF197" s="68" t="s">
        <v>273</v>
      </c>
      <c r="AG197" s="68" t="s">
        <v>273</v>
      </c>
      <c r="AH197" s="73" t="s">
        <v>22</v>
      </c>
      <c r="AI197" s="74" t="str">
        <f t="shared" si="43"/>
        <v>Débil</v>
      </c>
      <c r="AJ197" s="75" t="s">
        <v>313</v>
      </c>
      <c r="AK197" s="99" t="s">
        <v>10</v>
      </c>
      <c r="AL197" s="99" t="s">
        <v>17</v>
      </c>
      <c r="AM197" s="98" t="s">
        <v>1487</v>
      </c>
      <c r="AN197" s="75" t="s">
        <v>1387</v>
      </c>
      <c r="AO197" s="69" t="s">
        <v>1276</v>
      </c>
      <c r="AP197" s="70" t="s">
        <v>1264</v>
      </c>
      <c r="AQ197" s="189"/>
      <c r="AR197" s="189"/>
      <c r="AS197" s="110"/>
      <c r="AT197" s="88"/>
      <c r="AU197" s="88"/>
      <c r="AV197" s="89"/>
    </row>
    <row r="198" spans="1:48" s="78" customFormat="1" ht="164.25" hidden="1" customHeight="1" x14ac:dyDescent="0.3">
      <c r="A198" s="98" t="s">
        <v>657</v>
      </c>
      <c r="B198" s="98" t="s">
        <v>658</v>
      </c>
      <c r="C198" s="146" t="s">
        <v>814</v>
      </c>
      <c r="D198" s="146" t="s">
        <v>815</v>
      </c>
      <c r="E198" s="68" t="s">
        <v>273</v>
      </c>
      <c r="F198" s="68" t="s">
        <v>264</v>
      </c>
      <c r="G198" s="68" t="s">
        <v>264</v>
      </c>
      <c r="H198" s="68" t="s">
        <v>264</v>
      </c>
      <c r="I198" s="68" t="s">
        <v>264</v>
      </c>
      <c r="J198" s="68" t="s">
        <v>273</v>
      </c>
      <c r="K198" s="95" t="s">
        <v>25</v>
      </c>
      <c r="L198" s="95" t="s">
        <v>21</v>
      </c>
      <c r="M198" s="69" t="str">
        <f t="shared" si="40"/>
        <v>C - Posible / 4 - Mayor</v>
      </c>
      <c r="N198" s="69" t="str">
        <f t="shared" si="41"/>
        <v>C4</v>
      </c>
      <c r="O198" s="70" t="str">
        <f>VLOOKUP(N198,'MATRIZ RAM VALORACIÓN'!$AD$10:$AE$45,2,0)</f>
        <v>Intermedio</v>
      </c>
      <c r="P198" s="71" t="str">
        <f t="shared" si="42"/>
        <v>Medio</v>
      </c>
      <c r="Q198" s="154" t="s">
        <v>1776</v>
      </c>
      <c r="R198" s="101" t="s">
        <v>1779</v>
      </c>
      <c r="S198" s="180" t="s">
        <v>359</v>
      </c>
      <c r="T198" s="94" t="s">
        <v>1781</v>
      </c>
      <c r="U198" s="73" t="s">
        <v>318</v>
      </c>
      <c r="V198" s="73" t="s">
        <v>267</v>
      </c>
      <c r="W198" s="68" t="s">
        <v>264</v>
      </c>
      <c r="X198" s="68" t="s">
        <v>264</v>
      </c>
      <c r="Y198" s="68" t="s">
        <v>264</v>
      </c>
      <c r="Z198" s="68" t="s">
        <v>273</v>
      </c>
      <c r="AA198" s="68" t="s">
        <v>273</v>
      </c>
      <c r="AB198" s="68" t="s">
        <v>273</v>
      </c>
      <c r="AC198" s="68" t="s">
        <v>264</v>
      </c>
      <c r="AD198" s="68" t="s">
        <v>264</v>
      </c>
      <c r="AE198" s="68" t="s">
        <v>264</v>
      </c>
      <c r="AF198" s="68" t="s">
        <v>273</v>
      </c>
      <c r="AG198" s="68" t="s">
        <v>273</v>
      </c>
      <c r="AH198" s="73" t="s">
        <v>22</v>
      </c>
      <c r="AI198" s="74" t="str">
        <f t="shared" si="43"/>
        <v>Moderado</v>
      </c>
      <c r="AJ198" s="75" t="s">
        <v>313</v>
      </c>
      <c r="AK198" s="99" t="s">
        <v>10</v>
      </c>
      <c r="AL198" s="99" t="s">
        <v>17</v>
      </c>
      <c r="AM198" s="98" t="s">
        <v>1487</v>
      </c>
      <c r="AN198" s="75" t="s">
        <v>1387</v>
      </c>
      <c r="AO198" s="69" t="s">
        <v>1276</v>
      </c>
      <c r="AP198" s="70" t="s">
        <v>1264</v>
      </c>
      <c r="AQ198" s="189"/>
      <c r="AR198" s="189"/>
      <c r="AS198" s="110"/>
      <c r="AT198" s="88">
        <f>IF(U198="Automático",30,IF(U198="Manual Dependiente de TI",15,IF(U198="Manual",5,0)))</f>
        <v>5</v>
      </c>
      <c r="AU198" s="88">
        <f>IF(AH198="Observaciones en operatividad",0,IF(AH198="Observaciones en diseño",20,IF(AH198="Sin observaciones",70,0)))</f>
        <v>70</v>
      </c>
      <c r="AV198" s="89">
        <f t="shared" si="32"/>
        <v>75</v>
      </c>
    </row>
    <row r="199" spans="1:48" s="78" customFormat="1" ht="108" hidden="1" customHeight="1" x14ac:dyDescent="0.3">
      <c r="A199" s="98" t="s">
        <v>657</v>
      </c>
      <c r="B199" s="98" t="s">
        <v>658</v>
      </c>
      <c r="C199" s="146" t="s">
        <v>814</v>
      </c>
      <c r="D199" s="146" t="s">
        <v>815</v>
      </c>
      <c r="E199" s="68" t="s">
        <v>273</v>
      </c>
      <c r="F199" s="68" t="s">
        <v>264</v>
      </c>
      <c r="G199" s="68" t="s">
        <v>264</v>
      </c>
      <c r="H199" s="68" t="s">
        <v>264</v>
      </c>
      <c r="I199" s="68" t="s">
        <v>264</v>
      </c>
      <c r="J199" s="68" t="s">
        <v>273</v>
      </c>
      <c r="K199" s="95" t="s">
        <v>25</v>
      </c>
      <c r="L199" s="95" t="s">
        <v>21</v>
      </c>
      <c r="M199" s="69" t="str">
        <f t="shared" si="40"/>
        <v>C - Posible / 4 - Mayor</v>
      </c>
      <c r="N199" s="69" t="str">
        <f t="shared" si="41"/>
        <v>C4</v>
      </c>
      <c r="O199" s="70" t="str">
        <f>VLOOKUP(N199,'MATRIZ RAM VALORACIÓN'!$AD$10:$AE$45,2,0)</f>
        <v>Intermedio</v>
      </c>
      <c r="P199" s="71" t="str">
        <f t="shared" si="42"/>
        <v>Medio</v>
      </c>
      <c r="Q199" s="115" t="s">
        <v>1775</v>
      </c>
      <c r="R199" s="101" t="s">
        <v>821</v>
      </c>
      <c r="S199" s="180" t="s">
        <v>45</v>
      </c>
      <c r="T199" s="94" t="s">
        <v>2407</v>
      </c>
      <c r="U199" s="73" t="s">
        <v>318</v>
      </c>
      <c r="V199" s="73" t="s">
        <v>267</v>
      </c>
      <c r="W199" s="68" t="s">
        <v>264</v>
      </c>
      <c r="X199" s="68" t="s">
        <v>264</v>
      </c>
      <c r="Y199" s="68" t="s">
        <v>264</v>
      </c>
      <c r="Z199" s="68" t="s">
        <v>273</v>
      </c>
      <c r="AA199" s="68" t="s">
        <v>273</v>
      </c>
      <c r="AB199" s="68" t="s">
        <v>273</v>
      </c>
      <c r="AC199" s="68" t="s">
        <v>264</v>
      </c>
      <c r="AD199" s="68" t="s">
        <v>264</v>
      </c>
      <c r="AE199" s="68" t="s">
        <v>264</v>
      </c>
      <c r="AF199" s="68" t="s">
        <v>273</v>
      </c>
      <c r="AG199" s="68" t="s">
        <v>273</v>
      </c>
      <c r="AH199" s="73" t="s">
        <v>22</v>
      </c>
      <c r="AI199" s="74" t="str">
        <f t="shared" si="43"/>
        <v>Moderado</v>
      </c>
      <c r="AJ199" s="75" t="s">
        <v>313</v>
      </c>
      <c r="AK199" s="99" t="s">
        <v>10</v>
      </c>
      <c r="AL199" s="99" t="s">
        <v>17</v>
      </c>
      <c r="AM199" s="98" t="s">
        <v>1487</v>
      </c>
      <c r="AN199" s="75" t="s">
        <v>1387</v>
      </c>
      <c r="AO199" s="69" t="s">
        <v>1276</v>
      </c>
      <c r="AP199" s="70" t="s">
        <v>1264</v>
      </c>
      <c r="AQ199" s="189"/>
      <c r="AR199" s="189"/>
      <c r="AS199" s="110"/>
      <c r="AT199" s="88">
        <f>IF(U199="Automático",30,IF(U199="Manual Dependiente de TI",15,IF(U199="Manual",5,0)))</f>
        <v>5</v>
      </c>
      <c r="AU199" s="88">
        <f>IF(AH199="Observaciones en operatividad",0,IF(AH199="Observaciones en diseño",20,IF(AH199="Sin observaciones",70,0)))</f>
        <v>70</v>
      </c>
      <c r="AV199" s="89">
        <f t="shared" si="32"/>
        <v>75</v>
      </c>
    </row>
    <row r="200" spans="1:48" s="78" customFormat="1" ht="164.25" hidden="1" customHeight="1" x14ac:dyDescent="0.3">
      <c r="A200" s="98" t="s">
        <v>657</v>
      </c>
      <c r="B200" s="98" t="s">
        <v>658</v>
      </c>
      <c r="C200" s="146" t="s">
        <v>814</v>
      </c>
      <c r="D200" s="146" t="s">
        <v>815</v>
      </c>
      <c r="E200" s="68" t="s">
        <v>273</v>
      </c>
      <c r="F200" s="68" t="s">
        <v>264</v>
      </c>
      <c r="G200" s="68" t="s">
        <v>264</v>
      </c>
      <c r="H200" s="68" t="s">
        <v>264</v>
      </c>
      <c r="I200" s="68" t="s">
        <v>264</v>
      </c>
      <c r="J200" s="68" t="s">
        <v>273</v>
      </c>
      <c r="K200" s="95" t="s">
        <v>25</v>
      </c>
      <c r="L200" s="95" t="s">
        <v>21</v>
      </c>
      <c r="M200" s="69" t="str">
        <f t="shared" si="40"/>
        <v>C - Posible / 4 - Mayor</v>
      </c>
      <c r="N200" s="69" t="str">
        <f t="shared" si="41"/>
        <v>C4</v>
      </c>
      <c r="O200" s="70" t="str">
        <f>VLOOKUP(N200,'MATRIZ RAM VALORACIÓN'!$AD$10:$AE$45,2,0)</f>
        <v>Intermedio</v>
      </c>
      <c r="P200" s="71" t="str">
        <f t="shared" si="42"/>
        <v>Medio</v>
      </c>
      <c r="Q200" s="115" t="s">
        <v>1774</v>
      </c>
      <c r="R200" s="145" t="s">
        <v>1783</v>
      </c>
      <c r="S200" s="180" t="s">
        <v>359</v>
      </c>
      <c r="T200" s="94" t="s">
        <v>1782</v>
      </c>
      <c r="U200" s="73" t="s">
        <v>318</v>
      </c>
      <c r="V200" s="73" t="s">
        <v>267</v>
      </c>
      <c r="W200" s="68" t="s">
        <v>264</v>
      </c>
      <c r="X200" s="68" t="s">
        <v>264</v>
      </c>
      <c r="Y200" s="68" t="s">
        <v>264</v>
      </c>
      <c r="Z200" s="68" t="s">
        <v>273</v>
      </c>
      <c r="AA200" s="68" t="s">
        <v>273</v>
      </c>
      <c r="AB200" s="68" t="s">
        <v>273</v>
      </c>
      <c r="AC200" s="68" t="s">
        <v>264</v>
      </c>
      <c r="AD200" s="68" t="s">
        <v>264</v>
      </c>
      <c r="AE200" s="68" t="s">
        <v>264</v>
      </c>
      <c r="AF200" s="68" t="s">
        <v>273</v>
      </c>
      <c r="AG200" s="68" t="s">
        <v>273</v>
      </c>
      <c r="AH200" s="73" t="s">
        <v>22</v>
      </c>
      <c r="AI200" s="74" t="str">
        <f t="shared" si="43"/>
        <v>Débil</v>
      </c>
      <c r="AJ200" s="75" t="s">
        <v>313</v>
      </c>
      <c r="AK200" s="99" t="s">
        <v>10</v>
      </c>
      <c r="AL200" s="99" t="s">
        <v>17</v>
      </c>
      <c r="AM200" s="98" t="str">
        <f t="shared" ref="AM200:AM263" si="45">CONCATENATE(N200,AJ200,AK200,AL200)</f>
        <v>C4FuerteDirectamente Indirectamente</v>
      </c>
      <c r="AN200" s="75" t="str">
        <f>VLOOKUP(AO200,Hoja3!$G$2:$H$648,2,0)</f>
        <v>A:Improbable / 3:Moderado</v>
      </c>
      <c r="AO200" s="69" t="str">
        <f>VLOOKUP(AM200,Hoja3!F:G,2,0)</f>
        <v>A3</v>
      </c>
      <c r="AP200" s="70" t="str">
        <f>VLOOKUP(AO200,'MATRIZ RAM VALORACIÓN'!$AD$10:$AE$45,2,0)</f>
        <v>Bajo</v>
      </c>
      <c r="AQ200" s="189"/>
      <c r="AR200" s="189"/>
      <c r="AS200" s="110"/>
      <c r="AT200" s="88"/>
      <c r="AU200" s="88"/>
      <c r="AV200" s="89"/>
    </row>
    <row r="201" spans="1:48" s="78" customFormat="1" ht="164.25" customHeight="1" x14ac:dyDescent="0.3">
      <c r="A201" s="98" t="s">
        <v>657</v>
      </c>
      <c r="B201" s="98" t="s">
        <v>658</v>
      </c>
      <c r="C201" s="146" t="s">
        <v>2605</v>
      </c>
      <c r="D201" s="146" t="s">
        <v>2685</v>
      </c>
      <c r="E201" s="68" t="s">
        <v>273</v>
      </c>
      <c r="F201" s="68" t="s">
        <v>273</v>
      </c>
      <c r="G201" s="68" t="s">
        <v>264</v>
      </c>
      <c r="H201" s="68" t="s">
        <v>264</v>
      </c>
      <c r="I201" s="68" t="s">
        <v>273</v>
      </c>
      <c r="J201" s="68" t="s">
        <v>273</v>
      </c>
      <c r="K201" s="95" t="s">
        <v>25</v>
      </c>
      <c r="L201" s="95" t="s">
        <v>21</v>
      </c>
      <c r="M201" s="69" t="str">
        <f t="shared" si="40"/>
        <v>C - Posible / 4 - Mayor</v>
      </c>
      <c r="N201" s="69" t="str">
        <f t="shared" si="41"/>
        <v>C4</v>
      </c>
      <c r="O201" s="70" t="str">
        <f>VLOOKUP(N201,'MATRIZ RAM VALORACIÓN'!$AD$10:$AE$45,2,0)</f>
        <v>Intermedio</v>
      </c>
      <c r="P201" s="71" t="str">
        <f t="shared" si="42"/>
        <v>Medio</v>
      </c>
      <c r="Q201" s="137" t="s">
        <v>2972</v>
      </c>
      <c r="R201" s="137" t="s">
        <v>2306</v>
      </c>
      <c r="S201" s="181" t="s">
        <v>359</v>
      </c>
      <c r="T201" s="94" t="s">
        <v>2686</v>
      </c>
      <c r="U201" s="73" t="s">
        <v>318</v>
      </c>
      <c r="V201" s="73" t="s">
        <v>267</v>
      </c>
      <c r="W201" s="68" t="s">
        <v>273</v>
      </c>
      <c r="X201" s="68" t="s">
        <v>264</v>
      </c>
      <c r="Y201" s="68" t="s">
        <v>273</v>
      </c>
      <c r="Z201" s="68" t="s">
        <v>273</v>
      </c>
      <c r="AA201" s="68" t="s">
        <v>273</v>
      </c>
      <c r="AB201" s="68" t="s">
        <v>264</v>
      </c>
      <c r="AC201" s="68" t="s">
        <v>264</v>
      </c>
      <c r="AD201" s="68" t="s">
        <v>264</v>
      </c>
      <c r="AE201" s="68" t="s">
        <v>264</v>
      </c>
      <c r="AF201" s="68" t="s">
        <v>273</v>
      </c>
      <c r="AG201" s="68" t="s">
        <v>273</v>
      </c>
      <c r="AH201" s="73" t="s">
        <v>22</v>
      </c>
      <c r="AI201" s="74" t="str">
        <f t="shared" si="43"/>
        <v>Moderado</v>
      </c>
      <c r="AJ201" s="75" t="s">
        <v>313</v>
      </c>
      <c r="AK201" s="99" t="s">
        <v>10</v>
      </c>
      <c r="AL201" s="99" t="s">
        <v>17</v>
      </c>
      <c r="AM201" s="98" t="str">
        <f t="shared" si="45"/>
        <v>C4FuerteDirectamente Indirectamente</v>
      </c>
      <c r="AN201" s="75" t="str">
        <f>VLOOKUP(AO201,Hoja3!$G$2:$H$648,2,0)</f>
        <v>A:Improbable / 3:Moderado</v>
      </c>
      <c r="AO201" s="69" t="str">
        <f>VLOOKUP(AM201,Hoja3!F:G,2,0)</f>
        <v>A3</v>
      </c>
      <c r="AP201" s="70" t="str">
        <f>VLOOKUP(AO201,'MATRIZ RAM VALORACIÓN'!$AD$10:$AE$45,2,0)</f>
        <v>Bajo</v>
      </c>
      <c r="AQ201" s="189"/>
      <c r="AR201" s="189"/>
      <c r="AS201" s="110"/>
      <c r="AT201" s="88">
        <f t="shared" ref="AT201:AT232" si="46">IF(U201="Automático",30,IF(U201="Manual Dependiente de TI",15,IF(U201="Manual",5,0)))</f>
        <v>5</v>
      </c>
      <c r="AU201" s="88">
        <f t="shared" ref="AU201:AU232" si="47">IF(AH201="Observaciones en operatividad",0,IF(AH201="Observaciones en diseño",20,IF(AH201="Sin observaciones",70,0)))</f>
        <v>70</v>
      </c>
      <c r="AV201" s="89">
        <f t="shared" ref="AV201:AV261" si="48">AT201+AU201</f>
        <v>75</v>
      </c>
    </row>
    <row r="202" spans="1:48" s="78" customFormat="1" ht="164.25" customHeight="1" x14ac:dyDescent="0.3">
      <c r="A202" s="98" t="s">
        <v>657</v>
      </c>
      <c r="B202" s="98" t="s">
        <v>658</v>
      </c>
      <c r="C202" s="146" t="s">
        <v>2605</v>
      </c>
      <c r="D202" s="146" t="s">
        <v>2685</v>
      </c>
      <c r="E202" s="68" t="s">
        <v>273</v>
      </c>
      <c r="F202" s="68" t="s">
        <v>273</v>
      </c>
      <c r="G202" s="68" t="s">
        <v>264</v>
      </c>
      <c r="H202" s="68" t="s">
        <v>264</v>
      </c>
      <c r="I202" s="68" t="s">
        <v>273</v>
      </c>
      <c r="J202" s="68" t="s">
        <v>273</v>
      </c>
      <c r="K202" s="95" t="s">
        <v>25</v>
      </c>
      <c r="L202" s="95" t="s">
        <v>21</v>
      </c>
      <c r="M202" s="69" t="str">
        <f t="shared" si="40"/>
        <v>C - Posible / 4 - Mayor</v>
      </c>
      <c r="N202" s="69" t="str">
        <f t="shared" si="41"/>
        <v>C4</v>
      </c>
      <c r="O202" s="70" t="str">
        <f>VLOOKUP(N202,'MATRIZ RAM VALORACIÓN'!$AD$10:$AE$45,2,0)</f>
        <v>Intermedio</v>
      </c>
      <c r="P202" s="71" t="str">
        <f t="shared" si="42"/>
        <v>Medio</v>
      </c>
      <c r="Q202" s="115" t="s">
        <v>3228</v>
      </c>
      <c r="R202" s="145" t="s">
        <v>3392</v>
      </c>
      <c r="S202" s="180" t="s">
        <v>43</v>
      </c>
      <c r="T202" s="94" t="s">
        <v>2675</v>
      </c>
      <c r="U202" s="73" t="s">
        <v>318</v>
      </c>
      <c r="V202" s="73" t="s">
        <v>267</v>
      </c>
      <c r="W202" s="68" t="s">
        <v>273</v>
      </c>
      <c r="X202" s="68" t="s">
        <v>264</v>
      </c>
      <c r="Y202" s="68" t="s">
        <v>264</v>
      </c>
      <c r="Z202" s="68" t="s">
        <v>273</v>
      </c>
      <c r="AA202" s="68" t="s">
        <v>273</v>
      </c>
      <c r="AB202" s="68" t="s">
        <v>264</v>
      </c>
      <c r="AC202" s="68" t="s">
        <v>264</v>
      </c>
      <c r="AD202" s="68" t="s">
        <v>264</v>
      </c>
      <c r="AE202" s="68" t="s">
        <v>264</v>
      </c>
      <c r="AF202" s="68" t="s">
        <v>273</v>
      </c>
      <c r="AG202" s="68" t="s">
        <v>273</v>
      </c>
      <c r="AH202" s="73" t="s">
        <v>22</v>
      </c>
      <c r="AI202" s="74" t="str">
        <f t="shared" si="43"/>
        <v>Moderado</v>
      </c>
      <c r="AJ202" s="75" t="s">
        <v>313</v>
      </c>
      <c r="AK202" s="99" t="s">
        <v>10</v>
      </c>
      <c r="AL202" s="99" t="s">
        <v>17</v>
      </c>
      <c r="AM202" s="98" t="str">
        <f t="shared" si="45"/>
        <v>C4FuerteDirectamente Indirectamente</v>
      </c>
      <c r="AN202" s="75" t="str">
        <f>VLOOKUP(AO202,Hoja3!$G$2:$H$648,2,0)</f>
        <v>A:Improbable / 3:Moderado</v>
      </c>
      <c r="AO202" s="69" t="str">
        <f>VLOOKUP(AM202,Hoja3!F:G,2,0)</f>
        <v>A3</v>
      </c>
      <c r="AP202" s="70" t="str">
        <f>VLOOKUP(AO202,'MATRIZ RAM VALORACIÓN'!$AD$10:$AE$45,2,0)</f>
        <v>Bajo</v>
      </c>
      <c r="AQ202" s="189"/>
      <c r="AR202" s="189"/>
      <c r="AS202" s="110"/>
      <c r="AT202" s="88">
        <f t="shared" si="46"/>
        <v>5</v>
      </c>
      <c r="AU202" s="88">
        <f t="shared" si="47"/>
        <v>70</v>
      </c>
      <c r="AV202" s="89">
        <f t="shared" si="48"/>
        <v>75</v>
      </c>
    </row>
    <row r="203" spans="1:48" s="78" customFormat="1" ht="164.25" customHeight="1" x14ac:dyDescent="0.3">
      <c r="A203" s="98" t="s">
        <v>657</v>
      </c>
      <c r="B203" s="98" t="s">
        <v>658</v>
      </c>
      <c r="C203" s="146" t="s">
        <v>2605</v>
      </c>
      <c r="D203" s="146" t="s">
        <v>2685</v>
      </c>
      <c r="E203" s="68" t="s">
        <v>273</v>
      </c>
      <c r="F203" s="68" t="s">
        <v>273</v>
      </c>
      <c r="G203" s="68" t="s">
        <v>264</v>
      </c>
      <c r="H203" s="68" t="s">
        <v>264</v>
      </c>
      <c r="I203" s="68" t="s">
        <v>273</v>
      </c>
      <c r="J203" s="68" t="s">
        <v>273</v>
      </c>
      <c r="K203" s="95" t="s">
        <v>25</v>
      </c>
      <c r="L203" s="95" t="s">
        <v>21</v>
      </c>
      <c r="M203" s="69" t="str">
        <f t="shared" si="40"/>
        <v>C - Posible / 4 - Mayor</v>
      </c>
      <c r="N203" s="69" t="str">
        <f t="shared" si="41"/>
        <v>C4</v>
      </c>
      <c r="O203" s="70" t="str">
        <f>VLOOKUP(N203,'MATRIZ RAM VALORACIÓN'!$AD$10:$AE$45,2,0)</f>
        <v>Intermedio</v>
      </c>
      <c r="P203" s="71" t="str">
        <f t="shared" si="42"/>
        <v>Medio</v>
      </c>
      <c r="Q203" s="154" t="s">
        <v>3229</v>
      </c>
      <c r="R203" s="145" t="s">
        <v>3230</v>
      </c>
      <c r="S203" s="180" t="s">
        <v>359</v>
      </c>
      <c r="T203" s="94" t="s">
        <v>2678</v>
      </c>
      <c r="U203" s="73" t="s">
        <v>311</v>
      </c>
      <c r="V203" s="73" t="s">
        <v>267</v>
      </c>
      <c r="W203" s="68" t="s">
        <v>273</v>
      </c>
      <c r="X203" s="68" t="s">
        <v>264</v>
      </c>
      <c r="Y203" s="68" t="s">
        <v>273</v>
      </c>
      <c r="Z203" s="68" t="s">
        <v>273</v>
      </c>
      <c r="AA203" s="68" t="s">
        <v>273</v>
      </c>
      <c r="AB203" s="68" t="s">
        <v>264</v>
      </c>
      <c r="AC203" s="68" t="s">
        <v>264</v>
      </c>
      <c r="AD203" s="68" t="s">
        <v>264</v>
      </c>
      <c r="AE203" s="68" t="s">
        <v>264</v>
      </c>
      <c r="AF203" s="68" t="s">
        <v>273</v>
      </c>
      <c r="AG203" s="68" t="s">
        <v>273</v>
      </c>
      <c r="AH203" s="73" t="s">
        <v>22</v>
      </c>
      <c r="AI203" s="74" t="str">
        <f t="shared" si="43"/>
        <v>Moderado</v>
      </c>
      <c r="AJ203" s="75" t="s">
        <v>313</v>
      </c>
      <c r="AK203" s="99" t="s">
        <v>10</v>
      </c>
      <c r="AL203" s="99" t="s">
        <v>17</v>
      </c>
      <c r="AM203" s="98" t="str">
        <f t="shared" si="45"/>
        <v>C4FuerteDirectamente Indirectamente</v>
      </c>
      <c r="AN203" s="75" t="str">
        <f>VLOOKUP(AO203,Hoja3!$G$2:$H$648,2,0)</f>
        <v>A:Improbable / 3:Moderado</v>
      </c>
      <c r="AO203" s="69" t="str">
        <f>VLOOKUP(AM203,Hoja3!F:G,2,0)</f>
        <v>A3</v>
      </c>
      <c r="AP203" s="70" t="str">
        <f>VLOOKUP(AO203,'MATRIZ RAM VALORACIÓN'!$AD$10:$AE$45,2,0)</f>
        <v>Bajo</v>
      </c>
      <c r="AQ203" s="189"/>
      <c r="AR203" s="189"/>
      <c r="AS203" s="110"/>
      <c r="AT203" s="88">
        <f t="shared" si="46"/>
        <v>15</v>
      </c>
      <c r="AU203" s="88">
        <f t="shared" si="47"/>
        <v>70</v>
      </c>
      <c r="AV203" s="89">
        <f t="shared" si="48"/>
        <v>85</v>
      </c>
    </row>
    <row r="204" spans="1:48" s="78" customFormat="1" ht="164.25" customHeight="1" x14ac:dyDescent="0.3">
      <c r="A204" s="98" t="s">
        <v>657</v>
      </c>
      <c r="B204" s="98" t="s">
        <v>658</v>
      </c>
      <c r="C204" s="146" t="s">
        <v>2605</v>
      </c>
      <c r="D204" s="146" t="s">
        <v>2685</v>
      </c>
      <c r="E204" s="68" t="s">
        <v>273</v>
      </c>
      <c r="F204" s="68" t="s">
        <v>273</v>
      </c>
      <c r="G204" s="68" t="s">
        <v>264</v>
      </c>
      <c r="H204" s="68" t="s">
        <v>264</v>
      </c>
      <c r="I204" s="68" t="s">
        <v>273</v>
      </c>
      <c r="J204" s="68" t="s">
        <v>273</v>
      </c>
      <c r="K204" s="95" t="s">
        <v>25</v>
      </c>
      <c r="L204" s="95" t="s">
        <v>21</v>
      </c>
      <c r="M204" s="69" t="str">
        <f t="shared" si="40"/>
        <v>C - Posible / 4 - Mayor</v>
      </c>
      <c r="N204" s="69" t="str">
        <f t="shared" si="41"/>
        <v>C4</v>
      </c>
      <c r="O204" s="70" t="str">
        <f>VLOOKUP(N204,'MATRIZ RAM VALORACIÓN'!$AD$10:$AE$45,2,0)</f>
        <v>Intermedio</v>
      </c>
      <c r="P204" s="71" t="str">
        <f t="shared" si="42"/>
        <v>Medio</v>
      </c>
      <c r="Q204" s="114" t="s">
        <v>2971</v>
      </c>
      <c r="R204" s="114" t="s">
        <v>2970</v>
      </c>
      <c r="S204" s="180" t="s">
        <v>33</v>
      </c>
      <c r="T204" s="94" t="s">
        <v>2679</v>
      </c>
      <c r="U204" s="73" t="s">
        <v>318</v>
      </c>
      <c r="V204" s="73" t="s">
        <v>265</v>
      </c>
      <c r="W204" s="68" t="s">
        <v>264</v>
      </c>
      <c r="X204" s="68" t="s">
        <v>264</v>
      </c>
      <c r="Y204" s="68" t="s">
        <v>264</v>
      </c>
      <c r="Z204" s="68" t="s">
        <v>273</v>
      </c>
      <c r="AA204" s="68" t="s">
        <v>273</v>
      </c>
      <c r="AB204" s="68" t="s">
        <v>264</v>
      </c>
      <c r="AC204" s="68" t="s">
        <v>264</v>
      </c>
      <c r="AD204" s="68" t="s">
        <v>264</v>
      </c>
      <c r="AE204" s="68" t="s">
        <v>264</v>
      </c>
      <c r="AF204" s="68" t="s">
        <v>273</v>
      </c>
      <c r="AG204" s="68" t="s">
        <v>273</v>
      </c>
      <c r="AH204" s="73" t="s">
        <v>22</v>
      </c>
      <c r="AI204" s="74" t="str">
        <f t="shared" si="43"/>
        <v>Moderado</v>
      </c>
      <c r="AJ204" s="75" t="s">
        <v>313</v>
      </c>
      <c r="AK204" s="99" t="s">
        <v>10</v>
      </c>
      <c r="AL204" s="99" t="s">
        <v>17</v>
      </c>
      <c r="AM204" s="98" t="str">
        <f t="shared" si="45"/>
        <v>C4FuerteDirectamente Indirectamente</v>
      </c>
      <c r="AN204" s="75" t="str">
        <f>VLOOKUP(AO204,Hoja3!$G$2:$H$648,2,0)</f>
        <v>A:Improbable / 3:Moderado</v>
      </c>
      <c r="AO204" s="69" t="str">
        <f>VLOOKUP(AM204,Hoja3!F:G,2,0)</f>
        <v>A3</v>
      </c>
      <c r="AP204" s="70" t="str">
        <f>VLOOKUP(AO204,'MATRIZ RAM VALORACIÓN'!$AD$10:$AE$45,2,0)</f>
        <v>Bajo</v>
      </c>
      <c r="AQ204" s="189"/>
      <c r="AR204" s="189"/>
      <c r="AS204" s="110"/>
      <c r="AT204" s="88">
        <f t="shared" si="46"/>
        <v>5</v>
      </c>
      <c r="AU204" s="88">
        <f t="shared" si="47"/>
        <v>70</v>
      </c>
      <c r="AV204" s="89">
        <f t="shared" si="48"/>
        <v>75</v>
      </c>
    </row>
    <row r="205" spans="1:48" s="78" customFormat="1" ht="164.25" customHeight="1" x14ac:dyDescent="0.3">
      <c r="A205" s="98" t="s">
        <v>657</v>
      </c>
      <c r="B205" s="98" t="s">
        <v>658</v>
      </c>
      <c r="C205" s="146" t="s">
        <v>2605</v>
      </c>
      <c r="D205" s="146" t="s">
        <v>2685</v>
      </c>
      <c r="E205" s="68" t="s">
        <v>273</v>
      </c>
      <c r="F205" s="68" t="s">
        <v>273</v>
      </c>
      <c r="G205" s="68" t="s">
        <v>264</v>
      </c>
      <c r="H205" s="68" t="s">
        <v>264</v>
      </c>
      <c r="I205" s="68" t="s">
        <v>273</v>
      </c>
      <c r="J205" s="68" t="s">
        <v>273</v>
      </c>
      <c r="K205" s="95" t="s">
        <v>25</v>
      </c>
      <c r="L205" s="95" t="s">
        <v>21</v>
      </c>
      <c r="M205" s="69" t="str">
        <f t="shared" si="40"/>
        <v>C - Posible / 4 - Mayor</v>
      </c>
      <c r="N205" s="69" t="str">
        <f t="shared" si="41"/>
        <v>C4</v>
      </c>
      <c r="O205" s="70" t="str">
        <f>VLOOKUP(N205,'MATRIZ RAM VALORACIÓN'!$AD$10:$AE$45,2,0)</f>
        <v>Intermedio</v>
      </c>
      <c r="P205" s="71" t="str">
        <f t="shared" si="42"/>
        <v>Medio</v>
      </c>
      <c r="Q205" s="115" t="s">
        <v>811</v>
      </c>
      <c r="R205" s="114" t="s">
        <v>2681</v>
      </c>
      <c r="S205" s="168" t="s">
        <v>359</v>
      </c>
      <c r="T205" s="94" t="s">
        <v>2680</v>
      </c>
      <c r="U205" s="73" t="s">
        <v>311</v>
      </c>
      <c r="V205" s="73" t="s">
        <v>267</v>
      </c>
      <c r="W205" s="68" t="s">
        <v>273</v>
      </c>
      <c r="X205" s="68" t="s">
        <v>264</v>
      </c>
      <c r="Y205" s="68" t="s">
        <v>273</v>
      </c>
      <c r="Z205" s="68" t="s">
        <v>273</v>
      </c>
      <c r="AA205" s="68" t="s">
        <v>273</v>
      </c>
      <c r="AB205" s="68" t="s">
        <v>264</v>
      </c>
      <c r="AC205" s="68" t="s">
        <v>264</v>
      </c>
      <c r="AD205" s="68" t="s">
        <v>264</v>
      </c>
      <c r="AE205" s="68" t="s">
        <v>264</v>
      </c>
      <c r="AF205" s="68" t="s">
        <v>273</v>
      </c>
      <c r="AG205" s="68" t="s">
        <v>273</v>
      </c>
      <c r="AH205" s="73" t="s">
        <v>22</v>
      </c>
      <c r="AI205" s="74" t="str">
        <f t="shared" si="43"/>
        <v>Moderado</v>
      </c>
      <c r="AJ205" s="75" t="s">
        <v>313</v>
      </c>
      <c r="AK205" s="99" t="s">
        <v>10</v>
      </c>
      <c r="AL205" s="99" t="s">
        <v>17</v>
      </c>
      <c r="AM205" s="98" t="str">
        <f t="shared" si="45"/>
        <v>C4FuerteDirectamente Indirectamente</v>
      </c>
      <c r="AN205" s="75" t="str">
        <f>VLOOKUP(AO205,Hoja3!$G$2:$H$648,2,0)</f>
        <v>A:Improbable / 3:Moderado</v>
      </c>
      <c r="AO205" s="69" t="str">
        <f>VLOOKUP(AM205,Hoja3!F:G,2,0)</f>
        <v>A3</v>
      </c>
      <c r="AP205" s="70" t="str">
        <f>VLOOKUP(AO205,'MATRIZ RAM VALORACIÓN'!$AD$10:$AE$45,2,0)</f>
        <v>Bajo</v>
      </c>
      <c r="AQ205" s="189"/>
      <c r="AR205" s="189"/>
      <c r="AS205" s="110"/>
      <c r="AT205" s="88">
        <f t="shared" si="46"/>
        <v>15</v>
      </c>
      <c r="AU205" s="88">
        <f t="shared" si="47"/>
        <v>70</v>
      </c>
      <c r="AV205" s="89">
        <f t="shared" si="48"/>
        <v>85</v>
      </c>
    </row>
    <row r="206" spans="1:48" s="78" customFormat="1" ht="164.25" customHeight="1" x14ac:dyDescent="0.3">
      <c r="A206" s="98" t="s">
        <v>657</v>
      </c>
      <c r="B206" s="98" t="s">
        <v>658</v>
      </c>
      <c r="C206" s="146" t="s">
        <v>2605</v>
      </c>
      <c r="D206" s="146" t="s">
        <v>2685</v>
      </c>
      <c r="E206" s="68" t="s">
        <v>273</v>
      </c>
      <c r="F206" s="68" t="s">
        <v>273</v>
      </c>
      <c r="G206" s="68" t="s">
        <v>264</v>
      </c>
      <c r="H206" s="68" t="s">
        <v>264</v>
      </c>
      <c r="I206" s="68" t="s">
        <v>273</v>
      </c>
      <c r="J206" s="68" t="s">
        <v>273</v>
      </c>
      <c r="K206" s="95" t="s">
        <v>25</v>
      </c>
      <c r="L206" s="95" t="s">
        <v>21</v>
      </c>
      <c r="M206" s="69" t="str">
        <f t="shared" si="40"/>
        <v>C - Posible / 4 - Mayor</v>
      </c>
      <c r="N206" s="69" t="str">
        <f t="shared" si="41"/>
        <v>C4</v>
      </c>
      <c r="O206" s="70" t="str">
        <f>VLOOKUP(N206,'MATRIZ RAM VALORACIÓN'!$AD$10:$AE$45,2,0)</f>
        <v>Intermedio</v>
      </c>
      <c r="P206" s="71" t="str">
        <f t="shared" si="42"/>
        <v>Medio</v>
      </c>
      <c r="Q206" s="115" t="s">
        <v>2489</v>
      </c>
      <c r="R206" s="137" t="s">
        <v>2270</v>
      </c>
      <c r="S206" s="168" t="s">
        <v>1641</v>
      </c>
      <c r="T206" s="115" t="s">
        <v>322</v>
      </c>
      <c r="U206" s="73" t="s">
        <v>323</v>
      </c>
      <c r="V206" s="73" t="s">
        <v>267</v>
      </c>
      <c r="W206" s="68" t="s">
        <v>273</v>
      </c>
      <c r="X206" s="68" t="s">
        <v>264</v>
      </c>
      <c r="Y206" s="68" t="s">
        <v>264</v>
      </c>
      <c r="Z206" s="68" t="s">
        <v>273</v>
      </c>
      <c r="AA206" s="68" t="s">
        <v>273</v>
      </c>
      <c r="AB206" s="68" t="s">
        <v>264</v>
      </c>
      <c r="AC206" s="68" t="s">
        <v>264</v>
      </c>
      <c r="AD206" s="68" t="s">
        <v>264</v>
      </c>
      <c r="AE206" s="68" t="s">
        <v>264</v>
      </c>
      <c r="AF206" s="68" t="s">
        <v>273</v>
      </c>
      <c r="AG206" s="68" t="s">
        <v>273</v>
      </c>
      <c r="AH206" s="73" t="s">
        <v>22</v>
      </c>
      <c r="AI206" s="74" t="str">
        <f t="shared" si="43"/>
        <v>Fuerte</v>
      </c>
      <c r="AJ206" s="75" t="s">
        <v>313</v>
      </c>
      <c r="AK206" s="99" t="s">
        <v>10</v>
      </c>
      <c r="AL206" s="99" t="s">
        <v>17</v>
      </c>
      <c r="AM206" s="98" t="str">
        <f t="shared" si="45"/>
        <v>C4FuerteDirectamente Indirectamente</v>
      </c>
      <c r="AN206" s="75" t="str">
        <f>VLOOKUP(AO206,Hoja3!$G$2:$H$648,2,0)</f>
        <v>A:Improbable / 3:Moderado</v>
      </c>
      <c r="AO206" s="69" t="str">
        <f>VLOOKUP(AM206,Hoja3!F:G,2,0)</f>
        <v>A3</v>
      </c>
      <c r="AP206" s="70" t="str">
        <f>VLOOKUP(AO206,'MATRIZ RAM VALORACIÓN'!$AD$10:$AE$45,2,0)</f>
        <v>Bajo</v>
      </c>
      <c r="AQ206" s="189"/>
      <c r="AR206" s="189"/>
      <c r="AS206" s="110"/>
      <c r="AT206" s="88">
        <f t="shared" si="46"/>
        <v>30</v>
      </c>
      <c r="AU206" s="88">
        <f t="shared" si="47"/>
        <v>70</v>
      </c>
      <c r="AV206" s="89">
        <f t="shared" si="48"/>
        <v>100</v>
      </c>
    </row>
    <row r="207" spans="1:48" s="78" customFormat="1" ht="164.25" customHeight="1" x14ac:dyDescent="0.3">
      <c r="A207" s="98" t="s">
        <v>657</v>
      </c>
      <c r="B207" s="98" t="s">
        <v>658</v>
      </c>
      <c r="C207" s="146" t="s">
        <v>2605</v>
      </c>
      <c r="D207" s="146" t="s">
        <v>2685</v>
      </c>
      <c r="E207" s="68" t="s">
        <v>273</v>
      </c>
      <c r="F207" s="68" t="s">
        <v>273</v>
      </c>
      <c r="G207" s="68" t="s">
        <v>264</v>
      </c>
      <c r="H207" s="68" t="s">
        <v>264</v>
      </c>
      <c r="I207" s="68" t="s">
        <v>273</v>
      </c>
      <c r="J207" s="68" t="s">
        <v>273</v>
      </c>
      <c r="K207" s="95" t="s">
        <v>25</v>
      </c>
      <c r="L207" s="95" t="s">
        <v>21</v>
      </c>
      <c r="M207" s="69" t="str">
        <f t="shared" si="40"/>
        <v>C - Posible / 4 - Mayor</v>
      </c>
      <c r="N207" s="69" t="str">
        <f t="shared" si="41"/>
        <v>C4</v>
      </c>
      <c r="O207" s="70" t="str">
        <f>VLOOKUP(N207,'MATRIZ RAM VALORACIÓN'!$AD$10:$AE$45,2,0)</f>
        <v>Intermedio</v>
      </c>
      <c r="P207" s="71" t="str">
        <f t="shared" si="42"/>
        <v>Medio</v>
      </c>
      <c r="Q207" s="115" t="s">
        <v>3231</v>
      </c>
      <c r="R207" s="137" t="s">
        <v>3232</v>
      </c>
      <c r="S207" s="180" t="s">
        <v>359</v>
      </c>
      <c r="T207" s="94" t="s">
        <v>3007</v>
      </c>
      <c r="U207" s="73" t="s">
        <v>311</v>
      </c>
      <c r="V207" s="73" t="s">
        <v>265</v>
      </c>
      <c r="W207" s="68" t="s">
        <v>273</v>
      </c>
      <c r="X207" s="68" t="s">
        <v>264</v>
      </c>
      <c r="Y207" s="68" t="s">
        <v>264</v>
      </c>
      <c r="Z207" s="68" t="s">
        <v>273</v>
      </c>
      <c r="AA207" s="68" t="s">
        <v>273</v>
      </c>
      <c r="AB207" s="68" t="s">
        <v>273</v>
      </c>
      <c r="AC207" s="68" t="s">
        <v>264</v>
      </c>
      <c r="AD207" s="68" t="s">
        <v>264</v>
      </c>
      <c r="AE207" s="68" t="s">
        <v>264</v>
      </c>
      <c r="AF207" s="68" t="s">
        <v>273</v>
      </c>
      <c r="AG207" s="68" t="s">
        <v>273</v>
      </c>
      <c r="AH207" s="73" t="s">
        <v>22</v>
      </c>
      <c r="AI207" s="74" t="str">
        <f t="shared" si="43"/>
        <v>Moderado</v>
      </c>
      <c r="AJ207" s="75" t="s">
        <v>313</v>
      </c>
      <c r="AK207" s="99" t="s">
        <v>10</v>
      </c>
      <c r="AL207" s="99" t="s">
        <v>17</v>
      </c>
      <c r="AM207" s="98" t="str">
        <f t="shared" si="45"/>
        <v>C4FuerteDirectamente Indirectamente</v>
      </c>
      <c r="AN207" s="75" t="str">
        <f>VLOOKUP(AO207,Hoja3!$G$2:$H$648,2,0)</f>
        <v>A:Improbable / 3:Moderado</v>
      </c>
      <c r="AO207" s="69" t="str">
        <f>VLOOKUP(AM207,Hoja3!F:G,2,0)</f>
        <v>A3</v>
      </c>
      <c r="AP207" s="70" t="str">
        <f>VLOOKUP(AO207,'MATRIZ RAM VALORACIÓN'!$AD$10:$AE$45,2,0)</f>
        <v>Bajo</v>
      </c>
      <c r="AQ207" s="189"/>
      <c r="AR207" s="189"/>
      <c r="AS207" s="110"/>
      <c r="AT207" s="88">
        <f t="shared" si="46"/>
        <v>15</v>
      </c>
      <c r="AU207" s="88">
        <f t="shared" si="47"/>
        <v>70</v>
      </c>
      <c r="AV207" s="89">
        <f t="shared" si="48"/>
        <v>85</v>
      </c>
    </row>
    <row r="208" spans="1:48" s="78" customFormat="1" ht="164.25" hidden="1" customHeight="1" x14ac:dyDescent="0.3">
      <c r="A208" s="98" t="s">
        <v>657</v>
      </c>
      <c r="B208" s="98" t="s">
        <v>658</v>
      </c>
      <c r="C208" s="146" t="s">
        <v>2604</v>
      </c>
      <c r="D208" s="146" t="s">
        <v>808</v>
      </c>
      <c r="E208" s="68" t="s">
        <v>273</v>
      </c>
      <c r="F208" s="68" t="s">
        <v>264</v>
      </c>
      <c r="G208" s="68" t="s">
        <v>264</v>
      </c>
      <c r="H208" s="68" t="s">
        <v>273</v>
      </c>
      <c r="I208" s="68" t="s">
        <v>264</v>
      </c>
      <c r="J208" s="68" t="s">
        <v>273</v>
      </c>
      <c r="K208" s="95" t="s">
        <v>25</v>
      </c>
      <c r="L208" s="95" t="s">
        <v>21</v>
      </c>
      <c r="M208" s="69" t="str">
        <f t="shared" si="40"/>
        <v>C - Posible / 4 - Mayor</v>
      </c>
      <c r="N208" s="69" t="str">
        <f t="shared" si="41"/>
        <v>C4</v>
      </c>
      <c r="O208" s="70" t="str">
        <f>VLOOKUP(N208,'MATRIZ RAM VALORACIÓN'!$AD$10:$AE$45,2,0)</f>
        <v>Intermedio</v>
      </c>
      <c r="P208" s="71" t="str">
        <f t="shared" si="42"/>
        <v>Medio</v>
      </c>
      <c r="Q208" s="137" t="s">
        <v>3226</v>
      </c>
      <c r="R208" s="137" t="s">
        <v>3227</v>
      </c>
      <c r="S208" s="180" t="s">
        <v>359</v>
      </c>
      <c r="T208" s="135" t="s">
        <v>1520</v>
      </c>
      <c r="U208" s="73" t="s">
        <v>318</v>
      </c>
      <c r="V208" s="73" t="s">
        <v>267</v>
      </c>
      <c r="W208" s="68" t="s">
        <v>273</v>
      </c>
      <c r="X208" s="68" t="s">
        <v>264</v>
      </c>
      <c r="Y208" s="68" t="s">
        <v>273</v>
      </c>
      <c r="Z208" s="68" t="s">
        <v>273</v>
      </c>
      <c r="AA208" s="68" t="s">
        <v>273</v>
      </c>
      <c r="AB208" s="68" t="s">
        <v>264</v>
      </c>
      <c r="AC208" s="68" t="s">
        <v>264</v>
      </c>
      <c r="AD208" s="68" t="s">
        <v>264</v>
      </c>
      <c r="AE208" s="68" t="s">
        <v>264</v>
      </c>
      <c r="AF208" s="68" t="s">
        <v>273</v>
      </c>
      <c r="AG208" s="68" t="s">
        <v>273</v>
      </c>
      <c r="AH208" s="73" t="s">
        <v>22</v>
      </c>
      <c r="AI208" s="74" t="str">
        <f t="shared" si="43"/>
        <v>Moderado</v>
      </c>
      <c r="AJ208" s="75" t="s">
        <v>313</v>
      </c>
      <c r="AK208" s="99" t="s">
        <v>10</v>
      </c>
      <c r="AL208" s="99" t="s">
        <v>17</v>
      </c>
      <c r="AM208" s="98" t="str">
        <f t="shared" si="45"/>
        <v>C4FuerteDirectamente Indirectamente</v>
      </c>
      <c r="AN208" s="75" t="str">
        <f>VLOOKUP(AO208,Hoja3!$G$2:$H$648,2,0)</f>
        <v>A:Improbable / 3:Moderado</v>
      </c>
      <c r="AO208" s="69" t="str">
        <f>VLOOKUP(AM208,Hoja3!F:G,2,0)</f>
        <v>A3</v>
      </c>
      <c r="AP208" s="70" t="str">
        <f>VLOOKUP(AO208,'MATRIZ RAM VALORACIÓN'!$AD$10:$AE$45,2,0)</f>
        <v>Bajo</v>
      </c>
      <c r="AQ208" s="189"/>
      <c r="AR208" s="189"/>
      <c r="AS208" s="110"/>
      <c r="AT208" s="88">
        <f t="shared" si="46"/>
        <v>5</v>
      </c>
      <c r="AU208" s="88">
        <f t="shared" si="47"/>
        <v>70</v>
      </c>
      <c r="AV208" s="89">
        <f t="shared" si="48"/>
        <v>75</v>
      </c>
    </row>
    <row r="209" spans="1:48" s="78" customFormat="1" ht="164.25" hidden="1" customHeight="1" x14ac:dyDescent="0.3">
      <c r="A209" s="98" t="s">
        <v>657</v>
      </c>
      <c r="B209" s="98" t="s">
        <v>658</v>
      </c>
      <c r="C209" s="146" t="s">
        <v>3136</v>
      </c>
      <c r="D209" s="146" t="s">
        <v>3215</v>
      </c>
      <c r="E209" s="68" t="s">
        <v>273</v>
      </c>
      <c r="F209" s="68" t="s">
        <v>264</v>
      </c>
      <c r="G209" s="68" t="s">
        <v>273</v>
      </c>
      <c r="H209" s="68" t="s">
        <v>264</v>
      </c>
      <c r="I209" s="68" t="s">
        <v>264</v>
      </c>
      <c r="J209" s="68" t="s">
        <v>273</v>
      </c>
      <c r="K209" s="95" t="s">
        <v>25</v>
      </c>
      <c r="L209" s="95" t="s">
        <v>21</v>
      </c>
      <c r="M209" s="69" t="str">
        <f t="shared" si="40"/>
        <v>C - Posible / 4 - Mayor</v>
      </c>
      <c r="N209" s="69" t="str">
        <f t="shared" si="41"/>
        <v>C4</v>
      </c>
      <c r="O209" s="70" t="str">
        <f>VLOOKUP(N209,'MATRIZ RAM VALORACIÓN'!$AD$10:$AE$45,2,0)</f>
        <v>Intermedio</v>
      </c>
      <c r="P209" s="71" t="str">
        <f t="shared" si="42"/>
        <v>Medio</v>
      </c>
      <c r="Q209" s="115" t="s">
        <v>2664</v>
      </c>
      <c r="R209" s="115" t="s">
        <v>3133</v>
      </c>
      <c r="S209" s="180" t="s">
        <v>33</v>
      </c>
      <c r="T209" s="94" t="s">
        <v>2963</v>
      </c>
      <c r="U209" s="73" t="s">
        <v>318</v>
      </c>
      <c r="V209" s="73" t="s">
        <v>267</v>
      </c>
      <c r="W209" s="68" t="s">
        <v>264</v>
      </c>
      <c r="X209" s="68" t="s">
        <v>264</v>
      </c>
      <c r="Y209" s="68" t="s">
        <v>264</v>
      </c>
      <c r="Z209" s="68" t="s">
        <v>273</v>
      </c>
      <c r="AA209" s="68" t="s">
        <v>273</v>
      </c>
      <c r="AB209" s="68" t="s">
        <v>273</v>
      </c>
      <c r="AC209" s="68" t="s">
        <v>264</v>
      </c>
      <c r="AD209" s="68" t="s">
        <v>264</v>
      </c>
      <c r="AE209" s="68" t="s">
        <v>264</v>
      </c>
      <c r="AF209" s="68" t="s">
        <v>273</v>
      </c>
      <c r="AG209" s="68" t="s">
        <v>273</v>
      </c>
      <c r="AH209" s="73" t="s">
        <v>22</v>
      </c>
      <c r="AI209" s="74" t="str">
        <f t="shared" si="43"/>
        <v>Moderado</v>
      </c>
      <c r="AJ209" s="75" t="s">
        <v>313</v>
      </c>
      <c r="AK209" s="99" t="s">
        <v>10</v>
      </c>
      <c r="AL209" s="99" t="s">
        <v>17</v>
      </c>
      <c r="AM209" s="98" t="str">
        <f t="shared" si="45"/>
        <v>C4FuerteDirectamente Indirectamente</v>
      </c>
      <c r="AN209" s="75" t="str">
        <f>VLOOKUP(AO209,Hoja3!$G$2:$H$648,2,0)</f>
        <v>A:Improbable / 3:Moderado</v>
      </c>
      <c r="AO209" s="69" t="str">
        <f>VLOOKUP(AM209,Hoja3!F:G,2,0)</f>
        <v>A3</v>
      </c>
      <c r="AP209" s="70" t="str">
        <f>VLOOKUP(AO209,'MATRIZ RAM VALORACIÓN'!$AD$10:$AE$45,2,0)</f>
        <v>Bajo</v>
      </c>
      <c r="AQ209" s="189"/>
      <c r="AR209" s="189"/>
      <c r="AS209" s="110"/>
      <c r="AT209" s="88">
        <f t="shared" si="46"/>
        <v>5</v>
      </c>
      <c r="AU209" s="88">
        <f t="shared" si="47"/>
        <v>70</v>
      </c>
      <c r="AV209" s="89">
        <f t="shared" si="48"/>
        <v>75</v>
      </c>
    </row>
    <row r="210" spans="1:48" s="78" customFormat="1" ht="164.25" hidden="1" customHeight="1" x14ac:dyDescent="0.3">
      <c r="A210" s="98" t="s">
        <v>657</v>
      </c>
      <c r="B210" s="98" t="s">
        <v>658</v>
      </c>
      <c r="C210" s="146" t="s">
        <v>3136</v>
      </c>
      <c r="D210" s="146" t="s">
        <v>3137</v>
      </c>
      <c r="E210" s="68" t="s">
        <v>273</v>
      </c>
      <c r="F210" s="68" t="s">
        <v>264</v>
      </c>
      <c r="G210" s="68" t="s">
        <v>273</v>
      </c>
      <c r="H210" s="68" t="s">
        <v>264</v>
      </c>
      <c r="I210" s="68" t="s">
        <v>264</v>
      </c>
      <c r="J210" s="68" t="s">
        <v>273</v>
      </c>
      <c r="K210" s="95" t="s">
        <v>25</v>
      </c>
      <c r="L210" s="95" t="s">
        <v>21</v>
      </c>
      <c r="M210" s="69" t="str">
        <f t="shared" si="40"/>
        <v>C - Posible / 4 - Mayor</v>
      </c>
      <c r="N210" s="69" t="str">
        <f t="shared" si="41"/>
        <v>C4</v>
      </c>
      <c r="O210" s="70" t="str">
        <f>VLOOKUP(N210,'MATRIZ RAM VALORACIÓN'!$AD$10:$AE$45,2,0)</f>
        <v>Intermedio</v>
      </c>
      <c r="P210" s="71" t="str">
        <f t="shared" si="42"/>
        <v>Medio</v>
      </c>
      <c r="Q210" s="115" t="s">
        <v>665</v>
      </c>
      <c r="R210" s="137" t="s">
        <v>1518</v>
      </c>
      <c r="S210" s="180" t="s">
        <v>23</v>
      </c>
      <c r="T210" s="94" t="s">
        <v>666</v>
      </c>
      <c r="U210" s="73" t="s">
        <v>311</v>
      </c>
      <c r="V210" s="73" t="s">
        <v>267</v>
      </c>
      <c r="W210" s="68" t="s">
        <v>264</v>
      </c>
      <c r="X210" s="68" t="s">
        <v>264</v>
      </c>
      <c r="Y210" s="68" t="s">
        <v>264</v>
      </c>
      <c r="Z210" s="68" t="s">
        <v>273</v>
      </c>
      <c r="AA210" s="68" t="s">
        <v>273</v>
      </c>
      <c r="AB210" s="68" t="s">
        <v>273</v>
      </c>
      <c r="AC210" s="68" t="s">
        <v>264</v>
      </c>
      <c r="AD210" s="68" t="s">
        <v>264</v>
      </c>
      <c r="AE210" s="68" t="s">
        <v>264</v>
      </c>
      <c r="AF210" s="68" t="s">
        <v>273</v>
      </c>
      <c r="AG210" s="68" t="s">
        <v>273</v>
      </c>
      <c r="AH210" s="73" t="s">
        <v>22</v>
      </c>
      <c r="AI210" s="74" t="str">
        <f t="shared" si="43"/>
        <v>Moderado</v>
      </c>
      <c r="AJ210" s="75" t="s">
        <v>313</v>
      </c>
      <c r="AK210" s="99" t="s">
        <v>10</v>
      </c>
      <c r="AL210" s="99" t="s">
        <v>17</v>
      </c>
      <c r="AM210" s="98" t="str">
        <f t="shared" si="45"/>
        <v>C4FuerteDirectamente Indirectamente</v>
      </c>
      <c r="AN210" s="75" t="str">
        <f>VLOOKUP(AO210,Hoja3!$G$2:$H$648,2,0)</f>
        <v>A:Improbable / 3:Moderado</v>
      </c>
      <c r="AO210" s="69" t="str">
        <f>VLOOKUP(AM210,Hoja3!F:G,2,0)</f>
        <v>A3</v>
      </c>
      <c r="AP210" s="70" t="str">
        <f>VLOOKUP(AO210,'MATRIZ RAM VALORACIÓN'!$AD$10:$AE$45,2,0)</f>
        <v>Bajo</v>
      </c>
      <c r="AQ210" s="189"/>
      <c r="AR210" s="189"/>
      <c r="AS210" s="110"/>
      <c r="AT210" s="88">
        <f t="shared" si="46"/>
        <v>15</v>
      </c>
      <c r="AU210" s="88">
        <f t="shared" si="47"/>
        <v>70</v>
      </c>
      <c r="AV210" s="89">
        <f t="shared" si="48"/>
        <v>85</v>
      </c>
    </row>
    <row r="211" spans="1:48" s="78" customFormat="1" ht="164.25" hidden="1" customHeight="1" x14ac:dyDescent="0.3">
      <c r="A211" s="98" t="s">
        <v>657</v>
      </c>
      <c r="B211" s="98" t="s">
        <v>658</v>
      </c>
      <c r="C211" s="114" t="s">
        <v>3279</v>
      </c>
      <c r="D211" s="146" t="s">
        <v>3280</v>
      </c>
      <c r="E211" s="68" t="s">
        <v>264</v>
      </c>
      <c r="F211" s="68" t="s">
        <v>264</v>
      </c>
      <c r="G211" s="68" t="s">
        <v>264</v>
      </c>
      <c r="H211" s="68" t="s">
        <v>264</v>
      </c>
      <c r="I211" s="68" t="s">
        <v>264</v>
      </c>
      <c r="J211" s="68" t="s">
        <v>264</v>
      </c>
      <c r="K211" s="95" t="s">
        <v>29</v>
      </c>
      <c r="L211" s="95" t="s">
        <v>21</v>
      </c>
      <c r="M211" s="69" t="str">
        <f t="shared" si="40"/>
        <v>B - Raro / 4 - Mayor</v>
      </c>
      <c r="N211" s="69" t="str">
        <f t="shared" si="41"/>
        <v>B4</v>
      </c>
      <c r="O211" s="70" t="str">
        <f>VLOOKUP(N211,'MATRIZ RAM VALORACIÓN'!$AD$10:$AE$45,2,0)</f>
        <v>Medio</v>
      </c>
      <c r="P211" s="71" t="str">
        <f t="shared" si="42"/>
        <v>Bajo</v>
      </c>
      <c r="Q211" s="114" t="s">
        <v>3282</v>
      </c>
      <c r="R211" s="146" t="s">
        <v>3364</v>
      </c>
      <c r="S211" s="180" t="s">
        <v>359</v>
      </c>
      <c r="T211" s="94" t="s">
        <v>3365</v>
      </c>
      <c r="U211" s="73" t="s">
        <v>318</v>
      </c>
      <c r="V211" s="73" t="s">
        <v>267</v>
      </c>
      <c r="W211" s="68" t="s">
        <v>264</v>
      </c>
      <c r="X211" s="68" t="s">
        <v>264</v>
      </c>
      <c r="Y211" s="68" t="s">
        <v>264</v>
      </c>
      <c r="Z211" s="68" t="s">
        <v>264</v>
      </c>
      <c r="AA211" s="68" t="s">
        <v>264</v>
      </c>
      <c r="AB211" s="68" t="s">
        <v>264</v>
      </c>
      <c r="AC211" s="68" t="s">
        <v>264</v>
      </c>
      <c r="AD211" s="68" t="s">
        <v>264</v>
      </c>
      <c r="AE211" s="68" t="s">
        <v>264</v>
      </c>
      <c r="AF211" s="68" t="s">
        <v>273</v>
      </c>
      <c r="AG211" s="68" t="s">
        <v>273</v>
      </c>
      <c r="AH211" s="73" t="s">
        <v>22</v>
      </c>
      <c r="AI211" s="74" t="str">
        <f t="shared" si="43"/>
        <v>Moderado</v>
      </c>
      <c r="AJ211" s="75" t="s">
        <v>313</v>
      </c>
      <c r="AK211" s="99" t="s">
        <v>10</v>
      </c>
      <c r="AL211" s="99" t="s">
        <v>17</v>
      </c>
      <c r="AM211" s="98" t="str">
        <f t="shared" si="45"/>
        <v>B4FuerteDirectamente Indirectamente</v>
      </c>
      <c r="AN211" s="75" t="str">
        <f>VLOOKUP(AO211,Hoja3!$G$2:$H$648,2,0)</f>
        <v>A:Improbable / 3:Moderado</v>
      </c>
      <c r="AO211" s="69" t="str">
        <f>VLOOKUP(AM211,Hoja3!F:G,2,0)</f>
        <v>A3</v>
      </c>
      <c r="AP211" s="70" t="str">
        <f>VLOOKUP(AO211,'MATRIZ RAM VALORACIÓN'!$AD$10:$AE$45,2,0)</f>
        <v>Bajo</v>
      </c>
      <c r="AQ211" s="189"/>
      <c r="AR211" s="189"/>
      <c r="AS211" s="110"/>
      <c r="AT211" s="88">
        <f t="shared" si="46"/>
        <v>5</v>
      </c>
      <c r="AU211" s="88">
        <f t="shared" si="47"/>
        <v>70</v>
      </c>
      <c r="AV211" s="89">
        <f t="shared" si="48"/>
        <v>75</v>
      </c>
    </row>
    <row r="212" spans="1:48" s="78" customFormat="1" ht="164.25" hidden="1" customHeight="1" x14ac:dyDescent="0.3">
      <c r="A212" s="98" t="s">
        <v>657</v>
      </c>
      <c r="B212" s="98" t="s">
        <v>658</v>
      </c>
      <c r="C212" s="114" t="s">
        <v>3279</v>
      </c>
      <c r="D212" s="146" t="s">
        <v>3280</v>
      </c>
      <c r="E212" s="68" t="s">
        <v>264</v>
      </c>
      <c r="F212" s="68" t="s">
        <v>264</v>
      </c>
      <c r="G212" s="68" t="s">
        <v>264</v>
      </c>
      <c r="H212" s="68" t="s">
        <v>264</v>
      </c>
      <c r="I212" s="68" t="s">
        <v>264</v>
      </c>
      <c r="J212" s="68" t="s">
        <v>264</v>
      </c>
      <c r="K212" s="95" t="s">
        <v>29</v>
      </c>
      <c r="L212" s="95" t="s">
        <v>21</v>
      </c>
      <c r="M212" s="69" t="str">
        <f t="shared" si="40"/>
        <v>B - Raro / 4 - Mayor</v>
      </c>
      <c r="N212" s="69" t="str">
        <f t="shared" si="41"/>
        <v>B4</v>
      </c>
      <c r="O212" s="70" t="str">
        <f>VLOOKUP(N212,'MATRIZ RAM VALORACIÓN'!$AD$10:$AE$45,2,0)</f>
        <v>Medio</v>
      </c>
      <c r="P212" s="71" t="str">
        <f t="shared" si="42"/>
        <v>Bajo</v>
      </c>
      <c r="Q212" s="114" t="s">
        <v>3289</v>
      </c>
      <c r="R212" s="146" t="s">
        <v>3366</v>
      </c>
      <c r="S212" s="180" t="s">
        <v>359</v>
      </c>
      <c r="T212" s="94" t="s">
        <v>3367</v>
      </c>
      <c r="U212" s="73" t="s">
        <v>318</v>
      </c>
      <c r="V212" s="73" t="s">
        <v>267</v>
      </c>
      <c r="W212" s="68" t="s">
        <v>264</v>
      </c>
      <c r="X212" s="68" t="s">
        <v>264</v>
      </c>
      <c r="Y212" s="68" t="s">
        <v>264</v>
      </c>
      <c r="Z212" s="68" t="s">
        <v>264</v>
      </c>
      <c r="AA212" s="68" t="s">
        <v>264</v>
      </c>
      <c r="AB212" s="68" t="s">
        <v>264</v>
      </c>
      <c r="AC212" s="68" t="s">
        <v>264</v>
      </c>
      <c r="AD212" s="68" t="s">
        <v>264</v>
      </c>
      <c r="AE212" s="68" t="s">
        <v>264</v>
      </c>
      <c r="AF212" s="68" t="s">
        <v>273</v>
      </c>
      <c r="AG212" s="68" t="s">
        <v>273</v>
      </c>
      <c r="AH212" s="73" t="s">
        <v>22</v>
      </c>
      <c r="AI212" s="74" t="str">
        <f t="shared" si="43"/>
        <v>Moderado</v>
      </c>
      <c r="AJ212" s="75" t="s">
        <v>313</v>
      </c>
      <c r="AK212" s="99" t="s">
        <v>10</v>
      </c>
      <c r="AL212" s="99" t="s">
        <v>17</v>
      </c>
      <c r="AM212" s="98" t="str">
        <f t="shared" si="45"/>
        <v>B4FuerteDirectamente Indirectamente</v>
      </c>
      <c r="AN212" s="75" t="str">
        <f>VLOOKUP(AO212,Hoja3!$G$2:$H$648,2,0)</f>
        <v>A:Improbable / 3:Moderado</v>
      </c>
      <c r="AO212" s="69" t="str">
        <f>VLOOKUP(AM212,Hoja3!F:G,2,0)</f>
        <v>A3</v>
      </c>
      <c r="AP212" s="70" t="str">
        <f>VLOOKUP(AO212,'MATRIZ RAM VALORACIÓN'!$AD$10:$AE$45,2,0)</f>
        <v>Bajo</v>
      </c>
      <c r="AQ212" s="189"/>
      <c r="AR212" s="189"/>
      <c r="AS212" s="110"/>
      <c r="AT212" s="88">
        <f t="shared" si="46"/>
        <v>5</v>
      </c>
      <c r="AU212" s="88">
        <f t="shared" si="47"/>
        <v>70</v>
      </c>
      <c r="AV212" s="89">
        <f t="shared" si="48"/>
        <v>75</v>
      </c>
    </row>
    <row r="213" spans="1:48" s="78" customFormat="1" ht="164.25" hidden="1" customHeight="1" x14ac:dyDescent="0.3">
      <c r="A213" s="98" t="s">
        <v>657</v>
      </c>
      <c r="B213" s="98" t="s">
        <v>658</v>
      </c>
      <c r="C213" s="114" t="s">
        <v>3279</v>
      </c>
      <c r="D213" s="146" t="s">
        <v>3280</v>
      </c>
      <c r="E213" s="68" t="s">
        <v>264</v>
      </c>
      <c r="F213" s="68" t="s">
        <v>264</v>
      </c>
      <c r="G213" s="68" t="s">
        <v>264</v>
      </c>
      <c r="H213" s="68" t="s">
        <v>264</v>
      </c>
      <c r="I213" s="68" t="s">
        <v>264</v>
      </c>
      <c r="J213" s="68" t="s">
        <v>264</v>
      </c>
      <c r="K213" s="95" t="s">
        <v>29</v>
      </c>
      <c r="L213" s="95" t="s">
        <v>21</v>
      </c>
      <c r="M213" s="69" t="str">
        <f t="shared" si="40"/>
        <v>B - Raro / 4 - Mayor</v>
      </c>
      <c r="N213" s="69" t="str">
        <f t="shared" si="41"/>
        <v>B4</v>
      </c>
      <c r="O213" s="70" t="str">
        <f>VLOOKUP(N213,'MATRIZ RAM VALORACIÓN'!$AD$10:$AE$45,2,0)</f>
        <v>Medio</v>
      </c>
      <c r="P213" s="71" t="str">
        <f t="shared" si="42"/>
        <v>Bajo</v>
      </c>
      <c r="Q213" s="115" t="s">
        <v>3368</v>
      </c>
      <c r="R213" s="146" t="s">
        <v>3369</v>
      </c>
      <c r="S213" s="180" t="s">
        <v>359</v>
      </c>
      <c r="T213" s="94" t="s">
        <v>3370</v>
      </c>
      <c r="U213" s="73" t="s">
        <v>318</v>
      </c>
      <c r="V213" s="73" t="s">
        <v>267</v>
      </c>
      <c r="W213" s="68" t="s">
        <v>264</v>
      </c>
      <c r="X213" s="68" t="s">
        <v>264</v>
      </c>
      <c r="Y213" s="68" t="s">
        <v>264</v>
      </c>
      <c r="Z213" s="68" t="s">
        <v>264</v>
      </c>
      <c r="AA213" s="68" t="s">
        <v>264</v>
      </c>
      <c r="AB213" s="68" t="s">
        <v>264</v>
      </c>
      <c r="AC213" s="68" t="s">
        <v>264</v>
      </c>
      <c r="AD213" s="68" t="s">
        <v>264</v>
      </c>
      <c r="AE213" s="68" t="s">
        <v>264</v>
      </c>
      <c r="AF213" s="68" t="s">
        <v>273</v>
      </c>
      <c r="AG213" s="68" t="s">
        <v>273</v>
      </c>
      <c r="AH213" s="73" t="s">
        <v>22</v>
      </c>
      <c r="AI213" s="74" t="str">
        <f t="shared" si="43"/>
        <v>Moderado</v>
      </c>
      <c r="AJ213" s="75" t="s">
        <v>313</v>
      </c>
      <c r="AK213" s="99" t="s">
        <v>10</v>
      </c>
      <c r="AL213" s="99" t="s">
        <v>17</v>
      </c>
      <c r="AM213" s="98" t="str">
        <f t="shared" si="45"/>
        <v>B4FuerteDirectamente Indirectamente</v>
      </c>
      <c r="AN213" s="75" t="str">
        <f>VLOOKUP(AO213,Hoja3!$G$2:$H$648,2,0)</f>
        <v>A:Improbable / 3:Moderado</v>
      </c>
      <c r="AO213" s="69" t="str">
        <f>VLOOKUP(AM213,Hoja3!F:G,2,0)</f>
        <v>A3</v>
      </c>
      <c r="AP213" s="70" t="str">
        <f>VLOOKUP(AO213,'MATRIZ RAM VALORACIÓN'!$AD$10:$AE$45,2,0)</f>
        <v>Bajo</v>
      </c>
      <c r="AQ213" s="189"/>
      <c r="AR213" s="189"/>
      <c r="AS213" s="110"/>
      <c r="AT213" s="88">
        <f t="shared" si="46"/>
        <v>5</v>
      </c>
      <c r="AU213" s="88">
        <f t="shared" si="47"/>
        <v>70</v>
      </c>
      <c r="AV213" s="89">
        <f t="shared" si="48"/>
        <v>75</v>
      </c>
    </row>
    <row r="214" spans="1:48" s="78" customFormat="1" ht="164.25" hidden="1" customHeight="1" x14ac:dyDescent="0.3">
      <c r="A214" s="98" t="s">
        <v>657</v>
      </c>
      <c r="B214" s="98" t="s">
        <v>658</v>
      </c>
      <c r="C214" s="114" t="s">
        <v>3279</v>
      </c>
      <c r="D214" s="146" t="s">
        <v>3280</v>
      </c>
      <c r="E214" s="68" t="s">
        <v>264</v>
      </c>
      <c r="F214" s="68" t="s">
        <v>264</v>
      </c>
      <c r="G214" s="68" t="s">
        <v>264</v>
      </c>
      <c r="H214" s="68" t="s">
        <v>264</v>
      </c>
      <c r="I214" s="68" t="s">
        <v>264</v>
      </c>
      <c r="J214" s="68" t="s">
        <v>264</v>
      </c>
      <c r="K214" s="95" t="s">
        <v>29</v>
      </c>
      <c r="L214" s="95" t="s">
        <v>21</v>
      </c>
      <c r="M214" s="69" t="str">
        <f t="shared" si="40"/>
        <v>B - Raro / 4 - Mayor</v>
      </c>
      <c r="N214" s="69" t="str">
        <f t="shared" si="41"/>
        <v>B4</v>
      </c>
      <c r="O214" s="70" t="str">
        <f>VLOOKUP(N214,'MATRIZ RAM VALORACIÓN'!$AD$10:$AE$45,2,0)</f>
        <v>Medio</v>
      </c>
      <c r="P214" s="71" t="str">
        <f t="shared" si="42"/>
        <v>Bajo</v>
      </c>
      <c r="Q214" s="146" t="s">
        <v>3372</v>
      </c>
      <c r="R214" s="146" t="s">
        <v>3371</v>
      </c>
      <c r="S214" s="180" t="s">
        <v>45</v>
      </c>
      <c r="T214" s="94" t="s">
        <v>3373</v>
      </c>
      <c r="U214" s="73" t="s">
        <v>318</v>
      </c>
      <c r="V214" s="73" t="s">
        <v>267</v>
      </c>
      <c r="W214" s="68" t="s">
        <v>264</v>
      </c>
      <c r="X214" s="68" t="s">
        <v>264</v>
      </c>
      <c r="Y214" s="68" t="s">
        <v>264</v>
      </c>
      <c r="Z214" s="68" t="s">
        <v>264</v>
      </c>
      <c r="AA214" s="68" t="s">
        <v>264</v>
      </c>
      <c r="AB214" s="68" t="s">
        <v>264</v>
      </c>
      <c r="AC214" s="68" t="s">
        <v>264</v>
      </c>
      <c r="AD214" s="68" t="s">
        <v>264</v>
      </c>
      <c r="AE214" s="68" t="s">
        <v>264</v>
      </c>
      <c r="AF214" s="68" t="s">
        <v>273</v>
      </c>
      <c r="AG214" s="68" t="s">
        <v>273</v>
      </c>
      <c r="AH214" s="73" t="s">
        <v>22</v>
      </c>
      <c r="AI214" s="74" t="str">
        <f t="shared" si="43"/>
        <v>Moderado</v>
      </c>
      <c r="AJ214" s="75" t="s">
        <v>313</v>
      </c>
      <c r="AK214" s="99" t="s">
        <v>10</v>
      </c>
      <c r="AL214" s="99" t="s">
        <v>17</v>
      </c>
      <c r="AM214" s="98" t="str">
        <f t="shared" si="45"/>
        <v>B4FuerteDirectamente Indirectamente</v>
      </c>
      <c r="AN214" s="75" t="str">
        <f>VLOOKUP(AO214,Hoja3!$G$2:$H$648,2,0)</f>
        <v>A:Improbable / 3:Moderado</v>
      </c>
      <c r="AO214" s="69" t="str">
        <f>VLOOKUP(AM214,Hoja3!F:G,2,0)</f>
        <v>A3</v>
      </c>
      <c r="AP214" s="70" t="str">
        <f>VLOOKUP(AO214,'MATRIZ RAM VALORACIÓN'!$AD$10:$AE$45,2,0)</f>
        <v>Bajo</v>
      </c>
      <c r="AQ214" s="189"/>
      <c r="AR214" s="189"/>
      <c r="AS214" s="110"/>
      <c r="AT214" s="88">
        <f t="shared" si="46"/>
        <v>5</v>
      </c>
      <c r="AU214" s="88">
        <f t="shared" si="47"/>
        <v>70</v>
      </c>
      <c r="AV214" s="89">
        <f t="shared" si="48"/>
        <v>75</v>
      </c>
    </row>
    <row r="215" spans="1:48" s="78" customFormat="1" ht="164.25" customHeight="1" x14ac:dyDescent="0.3">
      <c r="A215" s="98" t="s">
        <v>657</v>
      </c>
      <c r="B215" s="98" t="s">
        <v>658</v>
      </c>
      <c r="C215" s="146" t="s">
        <v>807</v>
      </c>
      <c r="D215" s="146" t="s">
        <v>3422</v>
      </c>
      <c r="E215" s="68" t="s">
        <v>264</v>
      </c>
      <c r="F215" s="68" t="s">
        <v>273</v>
      </c>
      <c r="G215" s="68" t="s">
        <v>264</v>
      </c>
      <c r="H215" s="68" t="s">
        <v>264</v>
      </c>
      <c r="I215" s="68" t="s">
        <v>264</v>
      </c>
      <c r="J215" s="68" t="s">
        <v>273</v>
      </c>
      <c r="K215" s="95" t="s">
        <v>20</v>
      </c>
      <c r="L215" s="95" t="s">
        <v>26</v>
      </c>
      <c r="M215" s="69" t="str">
        <f t="shared" si="40"/>
        <v xml:space="preserve">D - Probable / 3 - Moderado </v>
      </c>
      <c r="N215" s="69" t="str">
        <f t="shared" si="41"/>
        <v>D3</v>
      </c>
      <c r="O215" s="70" t="str">
        <f>VLOOKUP(N215,'MATRIZ RAM VALORACIÓN'!$AD$10:$AE$45,2,0)</f>
        <v>Intermedio</v>
      </c>
      <c r="P215" s="71" t="str">
        <f t="shared" si="42"/>
        <v>Medio</v>
      </c>
      <c r="Q215" s="115" t="s">
        <v>716</v>
      </c>
      <c r="R215" s="101" t="s">
        <v>2278</v>
      </c>
      <c r="S215" s="168" t="s">
        <v>1641</v>
      </c>
      <c r="T215" s="115" t="s">
        <v>322</v>
      </c>
      <c r="U215" s="73" t="s">
        <v>323</v>
      </c>
      <c r="V215" s="73" t="s">
        <v>267</v>
      </c>
      <c r="W215" s="68" t="s">
        <v>264</v>
      </c>
      <c r="X215" s="68" t="s">
        <v>273</v>
      </c>
      <c r="Y215" s="68" t="s">
        <v>264</v>
      </c>
      <c r="Z215" s="68" t="s">
        <v>273</v>
      </c>
      <c r="AA215" s="68" t="s">
        <v>273</v>
      </c>
      <c r="AB215" s="68" t="s">
        <v>273</v>
      </c>
      <c r="AC215" s="68" t="s">
        <v>264</v>
      </c>
      <c r="AD215" s="68" t="s">
        <v>273</v>
      </c>
      <c r="AE215" s="68" t="s">
        <v>264</v>
      </c>
      <c r="AF215" s="68" t="s">
        <v>273</v>
      </c>
      <c r="AG215" s="68" t="s">
        <v>273</v>
      </c>
      <c r="AH215" s="73" t="s">
        <v>22</v>
      </c>
      <c r="AI215" s="74" t="str">
        <f t="shared" si="43"/>
        <v>Fuerte</v>
      </c>
      <c r="AJ215" s="75" t="s">
        <v>313</v>
      </c>
      <c r="AK215" s="99" t="s">
        <v>10</v>
      </c>
      <c r="AL215" s="99" t="s">
        <v>17</v>
      </c>
      <c r="AM215" s="98" t="str">
        <f t="shared" si="45"/>
        <v>D3FuerteDirectamente Indirectamente</v>
      </c>
      <c r="AN215" s="75" t="str">
        <f>VLOOKUP(AO215,Hoja3!$G$2:$H$648,2,0)</f>
        <v>B:Raro / 2:Menor</v>
      </c>
      <c r="AO215" s="69" t="str">
        <f>VLOOKUP(AM215,Hoja3!F:G,2,0)</f>
        <v>B2</v>
      </c>
      <c r="AP215" s="70" t="str">
        <f>VLOOKUP(AO215,'MATRIZ RAM VALORACIÓN'!$AD$10:$AE$45,2,0)</f>
        <v>Bajo</v>
      </c>
      <c r="AQ215" s="189"/>
      <c r="AR215" s="189"/>
      <c r="AS215" s="110"/>
      <c r="AT215" s="88">
        <f t="shared" si="46"/>
        <v>30</v>
      </c>
      <c r="AU215" s="88">
        <f t="shared" si="47"/>
        <v>70</v>
      </c>
      <c r="AV215" s="89">
        <f t="shared" si="48"/>
        <v>100</v>
      </c>
    </row>
    <row r="216" spans="1:48" s="78" customFormat="1" ht="164.25" customHeight="1" x14ac:dyDescent="0.3">
      <c r="A216" s="98" t="s">
        <v>657</v>
      </c>
      <c r="B216" s="98" t="s">
        <v>658</v>
      </c>
      <c r="C216" s="146" t="s">
        <v>807</v>
      </c>
      <c r="D216" s="146" t="s">
        <v>3422</v>
      </c>
      <c r="E216" s="68" t="s">
        <v>264</v>
      </c>
      <c r="F216" s="68" t="s">
        <v>273</v>
      </c>
      <c r="G216" s="68" t="s">
        <v>264</v>
      </c>
      <c r="H216" s="68" t="s">
        <v>264</v>
      </c>
      <c r="I216" s="68" t="s">
        <v>264</v>
      </c>
      <c r="J216" s="68" t="s">
        <v>273</v>
      </c>
      <c r="K216" s="95" t="s">
        <v>20</v>
      </c>
      <c r="L216" s="95" t="s">
        <v>26</v>
      </c>
      <c r="M216" s="69" t="str">
        <f t="shared" si="40"/>
        <v xml:space="preserve">D - Probable / 3 - Moderado </v>
      </c>
      <c r="N216" s="69" t="str">
        <f t="shared" si="41"/>
        <v>D3</v>
      </c>
      <c r="O216" s="70" t="str">
        <f>VLOOKUP(N216,'MATRIZ RAM VALORACIÓN'!$AD$10:$AE$45,2,0)</f>
        <v>Intermedio</v>
      </c>
      <c r="P216" s="71" t="str">
        <f t="shared" si="42"/>
        <v>Medio</v>
      </c>
      <c r="Q216" s="115" t="s">
        <v>2279</v>
      </c>
      <c r="R216" s="101" t="s">
        <v>2280</v>
      </c>
      <c r="S216" s="180" t="s">
        <v>33</v>
      </c>
      <c r="T216" s="173" t="s">
        <v>2668</v>
      </c>
      <c r="U216" s="73" t="s">
        <v>311</v>
      </c>
      <c r="V216" s="73" t="s">
        <v>267</v>
      </c>
      <c r="W216" s="68" t="s">
        <v>264</v>
      </c>
      <c r="X216" s="68" t="s">
        <v>273</v>
      </c>
      <c r="Y216" s="68" t="s">
        <v>264</v>
      </c>
      <c r="Z216" s="68" t="s">
        <v>273</v>
      </c>
      <c r="AA216" s="68" t="s">
        <v>273</v>
      </c>
      <c r="AB216" s="68" t="s">
        <v>273</v>
      </c>
      <c r="AC216" s="68" t="s">
        <v>264</v>
      </c>
      <c r="AD216" s="68" t="s">
        <v>273</v>
      </c>
      <c r="AE216" s="68" t="s">
        <v>264</v>
      </c>
      <c r="AF216" s="68" t="s">
        <v>273</v>
      </c>
      <c r="AG216" s="68" t="s">
        <v>273</v>
      </c>
      <c r="AH216" s="73" t="s">
        <v>22</v>
      </c>
      <c r="AI216" s="74" t="str">
        <f t="shared" si="43"/>
        <v>Moderado</v>
      </c>
      <c r="AJ216" s="75" t="s">
        <v>313</v>
      </c>
      <c r="AK216" s="99" t="s">
        <v>10</v>
      </c>
      <c r="AL216" s="99" t="s">
        <v>17</v>
      </c>
      <c r="AM216" s="98" t="str">
        <f t="shared" si="45"/>
        <v>D3FuerteDirectamente Indirectamente</v>
      </c>
      <c r="AN216" s="75" t="str">
        <f>VLOOKUP(AO216,Hoja3!$G$2:$H$648,2,0)</f>
        <v>B:Raro / 2:Menor</v>
      </c>
      <c r="AO216" s="69" t="str">
        <f>VLOOKUP(AM216,Hoja3!F:G,2,0)</f>
        <v>B2</v>
      </c>
      <c r="AP216" s="70" t="str">
        <f>VLOOKUP(AO216,'MATRIZ RAM VALORACIÓN'!$AD$10:$AE$45,2,0)</f>
        <v>Bajo</v>
      </c>
      <c r="AQ216" s="189"/>
      <c r="AR216" s="189"/>
      <c r="AS216" s="110"/>
      <c r="AT216" s="88">
        <f t="shared" si="46"/>
        <v>15</v>
      </c>
      <c r="AU216" s="88">
        <f t="shared" si="47"/>
        <v>70</v>
      </c>
      <c r="AV216" s="89">
        <f t="shared" si="48"/>
        <v>85</v>
      </c>
    </row>
    <row r="217" spans="1:48" s="78" customFormat="1" ht="164.25" customHeight="1" x14ac:dyDescent="0.3">
      <c r="A217" s="98" t="s">
        <v>657</v>
      </c>
      <c r="B217" s="98" t="s">
        <v>658</v>
      </c>
      <c r="C217" s="146" t="s">
        <v>807</v>
      </c>
      <c r="D217" s="146" t="s">
        <v>3422</v>
      </c>
      <c r="E217" s="68" t="s">
        <v>264</v>
      </c>
      <c r="F217" s="68" t="s">
        <v>273</v>
      </c>
      <c r="G217" s="68" t="s">
        <v>264</v>
      </c>
      <c r="H217" s="68" t="s">
        <v>264</v>
      </c>
      <c r="I217" s="68" t="s">
        <v>264</v>
      </c>
      <c r="J217" s="68" t="s">
        <v>273</v>
      </c>
      <c r="K217" s="95" t="s">
        <v>20</v>
      </c>
      <c r="L217" s="95" t="s">
        <v>26</v>
      </c>
      <c r="M217" s="69" t="str">
        <f t="shared" si="40"/>
        <v xml:space="preserve">D - Probable / 3 - Moderado </v>
      </c>
      <c r="N217" s="69" t="str">
        <f t="shared" si="41"/>
        <v>D3</v>
      </c>
      <c r="O217" s="70" t="str">
        <f>VLOOKUP(N217,'MATRIZ RAM VALORACIÓN'!$AD$10:$AE$45,2,0)</f>
        <v>Intermedio</v>
      </c>
      <c r="P217" s="71" t="str">
        <f t="shared" si="42"/>
        <v>Medio</v>
      </c>
      <c r="Q217" s="101" t="s">
        <v>1623</v>
      </c>
      <c r="R217" s="114" t="s">
        <v>2669</v>
      </c>
      <c r="S217" s="180" t="s">
        <v>359</v>
      </c>
      <c r="T217" s="94" t="s">
        <v>2670</v>
      </c>
      <c r="U217" s="73" t="s">
        <v>311</v>
      </c>
      <c r="V217" s="73" t="s">
        <v>265</v>
      </c>
      <c r="W217" s="68" t="s">
        <v>264</v>
      </c>
      <c r="X217" s="68" t="s">
        <v>273</v>
      </c>
      <c r="Y217" s="68" t="s">
        <v>264</v>
      </c>
      <c r="Z217" s="68" t="s">
        <v>273</v>
      </c>
      <c r="AA217" s="68" t="s">
        <v>273</v>
      </c>
      <c r="AB217" s="68" t="s">
        <v>273</v>
      </c>
      <c r="AC217" s="68" t="s">
        <v>264</v>
      </c>
      <c r="AD217" s="68" t="s">
        <v>273</v>
      </c>
      <c r="AE217" s="68" t="s">
        <v>264</v>
      </c>
      <c r="AF217" s="68" t="s">
        <v>273</v>
      </c>
      <c r="AG217" s="68" t="s">
        <v>273</v>
      </c>
      <c r="AH217" s="73" t="s">
        <v>22</v>
      </c>
      <c r="AI217" s="74" t="str">
        <f t="shared" si="43"/>
        <v>Moderado</v>
      </c>
      <c r="AJ217" s="75" t="s">
        <v>313</v>
      </c>
      <c r="AK217" s="99" t="s">
        <v>10</v>
      </c>
      <c r="AL217" s="99" t="s">
        <v>17</v>
      </c>
      <c r="AM217" s="98" t="str">
        <f t="shared" si="45"/>
        <v>D3FuerteDirectamente Indirectamente</v>
      </c>
      <c r="AN217" s="75" t="str">
        <f>VLOOKUP(AO217,Hoja3!$G$2:$H$648,2,0)</f>
        <v>B:Raro / 2:Menor</v>
      </c>
      <c r="AO217" s="69" t="str">
        <f>VLOOKUP(AM217,Hoja3!F:G,2,0)</f>
        <v>B2</v>
      </c>
      <c r="AP217" s="70" t="str">
        <f>VLOOKUP(AO217,'MATRIZ RAM VALORACIÓN'!$AD$10:$AE$45,2,0)</f>
        <v>Bajo</v>
      </c>
      <c r="AQ217" s="189"/>
      <c r="AR217" s="189"/>
      <c r="AS217" s="110"/>
      <c r="AT217" s="88">
        <f t="shared" si="46"/>
        <v>15</v>
      </c>
      <c r="AU217" s="88">
        <f t="shared" si="47"/>
        <v>70</v>
      </c>
      <c r="AV217" s="89">
        <f t="shared" si="48"/>
        <v>85</v>
      </c>
    </row>
    <row r="218" spans="1:48" s="78" customFormat="1" ht="164.25" hidden="1" customHeight="1" x14ac:dyDescent="0.3">
      <c r="A218" s="98" t="s">
        <v>657</v>
      </c>
      <c r="B218" s="98" t="s">
        <v>658</v>
      </c>
      <c r="C218" s="146" t="s">
        <v>2603</v>
      </c>
      <c r="D218" s="146" t="s">
        <v>3423</v>
      </c>
      <c r="E218" s="68" t="s">
        <v>264</v>
      </c>
      <c r="F218" s="68" t="s">
        <v>264</v>
      </c>
      <c r="G218" s="68" t="s">
        <v>264</v>
      </c>
      <c r="H218" s="68" t="s">
        <v>264</v>
      </c>
      <c r="I218" s="68" t="s">
        <v>264</v>
      </c>
      <c r="J218" s="68" t="s">
        <v>273</v>
      </c>
      <c r="K218" s="95" t="s">
        <v>25</v>
      </c>
      <c r="L218" s="95" t="s">
        <v>21</v>
      </c>
      <c r="M218" s="69" t="str">
        <f t="shared" si="40"/>
        <v>C - Posible / 4 - Mayor</v>
      </c>
      <c r="N218" s="69" t="str">
        <f t="shared" si="41"/>
        <v>C4</v>
      </c>
      <c r="O218" s="70" t="str">
        <f>VLOOKUP(N218,'MATRIZ RAM VALORACIÓN'!$AD$10:$AE$45,2,0)</f>
        <v>Intermedio</v>
      </c>
      <c r="P218" s="71" t="str">
        <f t="shared" si="42"/>
        <v>Medio</v>
      </c>
      <c r="Q218" s="115" t="s">
        <v>805</v>
      </c>
      <c r="R218" s="145" t="s">
        <v>1685</v>
      </c>
      <c r="S218" s="180" t="s">
        <v>45</v>
      </c>
      <c r="T218" s="94" t="s">
        <v>1686</v>
      </c>
      <c r="U218" s="73" t="s">
        <v>318</v>
      </c>
      <c r="V218" s="73" t="s">
        <v>267</v>
      </c>
      <c r="W218" s="68" t="s">
        <v>264</v>
      </c>
      <c r="X218" s="68" t="s">
        <v>264</v>
      </c>
      <c r="Y218" s="68" t="s">
        <v>264</v>
      </c>
      <c r="Z218" s="68" t="s">
        <v>273</v>
      </c>
      <c r="AA218" s="68" t="s">
        <v>273</v>
      </c>
      <c r="AB218" s="68" t="s">
        <v>273</v>
      </c>
      <c r="AC218" s="68" t="s">
        <v>264</v>
      </c>
      <c r="AD218" s="68" t="s">
        <v>264</v>
      </c>
      <c r="AE218" s="68" t="s">
        <v>264</v>
      </c>
      <c r="AF218" s="68" t="s">
        <v>273</v>
      </c>
      <c r="AG218" s="68" t="s">
        <v>273</v>
      </c>
      <c r="AH218" s="73" t="s">
        <v>22</v>
      </c>
      <c r="AI218" s="74" t="str">
        <f t="shared" si="43"/>
        <v>Moderado</v>
      </c>
      <c r="AJ218" s="75" t="s">
        <v>313</v>
      </c>
      <c r="AK218" s="99" t="s">
        <v>10</v>
      </c>
      <c r="AL218" s="99" t="s">
        <v>17</v>
      </c>
      <c r="AM218" s="98" t="str">
        <f t="shared" si="45"/>
        <v>C4FuerteDirectamente Indirectamente</v>
      </c>
      <c r="AN218" s="75" t="str">
        <f>VLOOKUP(AO218,Hoja3!$G$2:$H$648,2,0)</f>
        <v>A:Improbable / 3:Moderado</v>
      </c>
      <c r="AO218" s="69" t="str">
        <f>VLOOKUP(AM218,Hoja3!F:G,2,0)</f>
        <v>A3</v>
      </c>
      <c r="AP218" s="70" t="str">
        <f>VLOOKUP(AO218,'MATRIZ RAM VALORACIÓN'!$AD$10:$AE$45,2,0)</f>
        <v>Bajo</v>
      </c>
      <c r="AQ218" s="189"/>
      <c r="AR218" s="189"/>
      <c r="AS218" s="110"/>
      <c r="AT218" s="88">
        <f t="shared" si="46"/>
        <v>5</v>
      </c>
      <c r="AU218" s="88">
        <f t="shared" si="47"/>
        <v>70</v>
      </c>
      <c r="AV218" s="89">
        <f t="shared" si="48"/>
        <v>75</v>
      </c>
    </row>
    <row r="219" spans="1:48" s="78" customFormat="1" ht="164.25" hidden="1" customHeight="1" x14ac:dyDescent="0.3">
      <c r="A219" s="98" t="s">
        <v>657</v>
      </c>
      <c r="B219" s="98" t="s">
        <v>658</v>
      </c>
      <c r="C219" s="146" t="s">
        <v>2603</v>
      </c>
      <c r="D219" s="146" t="s">
        <v>3423</v>
      </c>
      <c r="E219" s="68" t="s">
        <v>264</v>
      </c>
      <c r="F219" s="68" t="s">
        <v>264</v>
      </c>
      <c r="G219" s="68" t="s">
        <v>264</v>
      </c>
      <c r="H219" s="68" t="s">
        <v>264</v>
      </c>
      <c r="I219" s="68" t="s">
        <v>264</v>
      </c>
      <c r="J219" s="68" t="s">
        <v>273</v>
      </c>
      <c r="K219" s="95" t="s">
        <v>25</v>
      </c>
      <c r="L219" s="95" t="s">
        <v>21</v>
      </c>
      <c r="M219" s="69" t="str">
        <f t="shared" si="40"/>
        <v>C - Posible / 4 - Mayor</v>
      </c>
      <c r="N219" s="69" t="str">
        <f t="shared" si="41"/>
        <v>C4</v>
      </c>
      <c r="O219" s="70" t="str">
        <f>VLOOKUP(N219,'MATRIZ RAM VALORACIÓN'!$AD$10:$AE$45,2,0)</f>
        <v>Intermedio</v>
      </c>
      <c r="P219" s="71" t="str">
        <f t="shared" si="42"/>
        <v>Medio</v>
      </c>
      <c r="Q219" s="101" t="s">
        <v>506</v>
      </c>
      <c r="R219" s="101" t="s">
        <v>1562</v>
      </c>
      <c r="S219" s="180" t="s">
        <v>43</v>
      </c>
      <c r="T219" s="115" t="s">
        <v>3029</v>
      </c>
      <c r="U219" s="73" t="s">
        <v>318</v>
      </c>
      <c r="V219" s="73" t="s">
        <v>267</v>
      </c>
      <c r="W219" s="68" t="s">
        <v>264</v>
      </c>
      <c r="X219" s="68" t="s">
        <v>264</v>
      </c>
      <c r="Y219" s="68" t="s">
        <v>264</v>
      </c>
      <c r="Z219" s="68" t="s">
        <v>264</v>
      </c>
      <c r="AA219" s="68" t="s">
        <v>264</v>
      </c>
      <c r="AB219" s="68" t="s">
        <v>273</v>
      </c>
      <c r="AC219" s="68" t="s">
        <v>264</v>
      </c>
      <c r="AD219" s="68" t="s">
        <v>264</v>
      </c>
      <c r="AE219" s="68" t="s">
        <v>264</v>
      </c>
      <c r="AF219" s="68" t="s">
        <v>273</v>
      </c>
      <c r="AG219" s="68" t="s">
        <v>273</v>
      </c>
      <c r="AH219" s="73" t="s">
        <v>22</v>
      </c>
      <c r="AI219" s="74" t="str">
        <f t="shared" si="43"/>
        <v>Moderado</v>
      </c>
      <c r="AJ219" s="75" t="s">
        <v>313</v>
      </c>
      <c r="AK219" s="99" t="s">
        <v>10</v>
      </c>
      <c r="AL219" s="99" t="s">
        <v>17</v>
      </c>
      <c r="AM219" s="98" t="str">
        <f t="shared" si="45"/>
        <v>C4FuerteDirectamente Indirectamente</v>
      </c>
      <c r="AN219" s="75" t="str">
        <f>VLOOKUP(AO219,Hoja3!$G$2:$H$648,2,0)</f>
        <v>A:Improbable / 3:Moderado</v>
      </c>
      <c r="AO219" s="69" t="str">
        <f>VLOOKUP(AM219,Hoja3!F:G,2,0)</f>
        <v>A3</v>
      </c>
      <c r="AP219" s="70" t="str">
        <f>VLOOKUP(AO219,'MATRIZ RAM VALORACIÓN'!$AD$10:$AE$45,2,0)</f>
        <v>Bajo</v>
      </c>
      <c r="AQ219" s="189"/>
      <c r="AR219" s="189"/>
      <c r="AS219" s="110"/>
      <c r="AT219" s="88">
        <f t="shared" si="46"/>
        <v>5</v>
      </c>
      <c r="AU219" s="88">
        <f t="shared" si="47"/>
        <v>70</v>
      </c>
      <c r="AV219" s="89">
        <f t="shared" si="48"/>
        <v>75</v>
      </c>
    </row>
    <row r="220" spans="1:48" s="78" customFormat="1" ht="164.25" hidden="1" customHeight="1" x14ac:dyDescent="0.3">
      <c r="A220" s="98" t="s">
        <v>657</v>
      </c>
      <c r="B220" s="98" t="s">
        <v>658</v>
      </c>
      <c r="C220" s="146" t="s">
        <v>2603</v>
      </c>
      <c r="D220" s="146" t="s">
        <v>3423</v>
      </c>
      <c r="E220" s="68" t="s">
        <v>264</v>
      </c>
      <c r="F220" s="68" t="s">
        <v>264</v>
      </c>
      <c r="G220" s="68" t="s">
        <v>264</v>
      </c>
      <c r="H220" s="68" t="s">
        <v>264</v>
      </c>
      <c r="I220" s="68" t="s">
        <v>264</v>
      </c>
      <c r="J220" s="68" t="s">
        <v>273</v>
      </c>
      <c r="K220" s="95" t="s">
        <v>25</v>
      </c>
      <c r="L220" s="95" t="s">
        <v>21</v>
      </c>
      <c r="M220" s="69" t="str">
        <f t="shared" si="40"/>
        <v>C - Posible / 4 - Mayor</v>
      </c>
      <c r="N220" s="69" t="str">
        <f t="shared" si="41"/>
        <v>C4</v>
      </c>
      <c r="O220" s="70" t="str">
        <f>VLOOKUP(N220,'MATRIZ RAM VALORACIÓN'!$AD$10:$AE$45,2,0)</f>
        <v>Intermedio</v>
      </c>
      <c r="P220" s="71" t="str">
        <f t="shared" si="42"/>
        <v>Medio</v>
      </c>
      <c r="Q220" s="115" t="s">
        <v>1697</v>
      </c>
      <c r="R220" s="101" t="s">
        <v>3220</v>
      </c>
      <c r="S220" s="180" t="s">
        <v>45</v>
      </c>
      <c r="T220" s="94" t="s">
        <v>3223</v>
      </c>
      <c r="U220" s="73" t="s">
        <v>318</v>
      </c>
      <c r="V220" s="73" t="s">
        <v>267</v>
      </c>
      <c r="W220" s="68" t="s">
        <v>264</v>
      </c>
      <c r="X220" s="68" t="s">
        <v>264</v>
      </c>
      <c r="Y220" s="68" t="s">
        <v>264</v>
      </c>
      <c r="Z220" s="68" t="s">
        <v>273</v>
      </c>
      <c r="AA220" s="68" t="s">
        <v>273</v>
      </c>
      <c r="AB220" s="68" t="s">
        <v>273</v>
      </c>
      <c r="AC220" s="68" t="s">
        <v>264</v>
      </c>
      <c r="AD220" s="68" t="s">
        <v>264</v>
      </c>
      <c r="AE220" s="68" t="s">
        <v>264</v>
      </c>
      <c r="AF220" s="68" t="s">
        <v>273</v>
      </c>
      <c r="AG220" s="68" t="s">
        <v>273</v>
      </c>
      <c r="AH220" s="73" t="s">
        <v>22</v>
      </c>
      <c r="AI220" s="74" t="str">
        <f t="shared" si="43"/>
        <v>Moderado</v>
      </c>
      <c r="AJ220" s="75" t="s">
        <v>313</v>
      </c>
      <c r="AK220" s="99" t="s">
        <v>10</v>
      </c>
      <c r="AL220" s="99" t="s">
        <v>17</v>
      </c>
      <c r="AM220" s="98" t="str">
        <f t="shared" si="45"/>
        <v>C4FuerteDirectamente Indirectamente</v>
      </c>
      <c r="AN220" s="75" t="str">
        <f>VLOOKUP(AO220,Hoja3!$G$2:$H$648,2,0)</f>
        <v>A:Improbable / 3:Moderado</v>
      </c>
      <c r="AO220" s="69" t="str">
        <f>VLOOKUP(AM220,Hoja3!F:G,2,0)</f>
        <v>A3</v>
      </c>
      <c r="AP220" s="70" t="str">
        <f>VLOOKUP(AO220,'MATRIZ RAM VALORACIÓN'!$AD$10:$AE$45,2,0)</f>
        <v>Bajo</v>
      </c>
      <c r="AQ220" s="189"/>
      <c r="AR220" s="189"/>
      <c r="AS220" s="110"/>
      <c r="AT220" s="88">
        <f t="shared" si="46"/>
        <v>5</v>
      </c>
      <c r="AU220" s="88">
        <f t="shared" si="47"/>
        <v>70</v>
      </c>
      <c r="AV220" s="89">
        <f t="shared" si="48"/>
        <v>75</v>
      </c>
    </row>
    <row r="221" spans="1:48" s="78" customFormat="1" ht="164.25" hidden="1" customHeight="1" x14ac:dyDescent="0.3">
      <c r="A221" s="98" t="s">
        <v>657</v>
      </c>
      <c r="B221" s="98" t="s">
        <v>658</v>
      </c>
      <c r="C221" s="146" t="s">
        <v>2603</v>
      </c>
      <c r="D221" s="146" t="s">
        <v>3423</v>
      </c>
      <c r="E221" s="68" t="s">
        <v>264</v>
      </c>
      <c r="F221" s="68" t="s">
        <v>264</v>
      </c>
      <c r="G221" s="68" t="s">
        <v>264</v>
      </c>
      <c r="H221" s="68" t="s">
        <v>264</v>
      </c>
      <c r="I221" s="68" t="s">
        <v>264</v>
      </c>
      <c r="J221" s="68" t="s">
        <v>273</v>
      </c>
      <c r="K221" s="95" t="s">
        <v>25</v>
      </c>
      <c r="L221" s="95" t="s">
        <v>21</v>
      </c>
      <c r="M221" s="69" t="str">
        <f t="shared" si="40"/>
        <v>C - Posible / 4 - Mayor</v>
      </c>
      <c r="N221" s="69" t="str">
        <f t="shared" si="41"/>
        <v>C4</v>
      </c>
      <c r="O221" s="70" t="str">
        <f>VLOOKUP(N221,'MATRIZ RAM VALORACIÓN'!$AD$10:$AE$45,2,0)</f>
        <v>Intermedio</v>
      </c>
      <c r="P221" s="71" t="str">
        <f t="shared" si="42"/>
        <v>Medio</v>
      </c>
      <c r="Q221" s="115" t="s">
        <v>806</v>
      </c>
      <c r="R221" s="101" t="s">
        <v>1491</v>
      </c>
      <c r="S221" s="180" t="s">
        <v>45</v>
      </c>
      <c r="T221" s="94" t="s">
        <v>3218</v>
      </c>
      <c r="U221" s="73" t="s">
        <v>311</v>
      </c>
      <c r="V221" s="73" t="s">
        <v>267</v>
      </c>
      <c r="W221" s="68" t="s">
        <v>264</v>
      </c>
      <c r="X221" s="68" t="s">
        <v>264</v>
      </c>
      <c r="Y221" s="68" t="s">
        <v>264</v>
      </c>
      <c r="Z221" s="68" t="s">
        <v>273</v>
      </c>
      <c r="AA221" s="68" t="s">
        <v>273</v>
      </c>
      <c r="AB221" s="68" t="s">
        <v>273</v>
      </c>
      <c r="AC221" s="68" t="s">
        <v>264</v>
      </c>
      <c r="AD221" s="68" t="s">
        <v>264</v>
      </c>
      <c r="AE221" s="68" t="s">
        <v>264</v>
      </c>
      <c r="AF221" s="68" t="s">
        <v>273</v>
      </c>
      <c r="AG221" s="68" t="s">
        <v>273</v>
      </c>
      <c r="AH221" s="73" t="s">
        <v>22</v>
      </c>
      <c r="AI221" s="74" t="str">
        <f t="shared" si="43"/>
        <v>Moderado</v>
      </c>
      <c r="AJ221" s="75" t="s">
        <v>313</v>
      </c>
      <c r="AK221" s="99" t="s">
        <v>10</v>
      </c>
      <c r="AL221" s="99" t="s">
        <v>17</v>
      </c>
      <c r="AM221" s="98" t="str">
        <f t="shared" si="45"/>
        <v>C4FuerteDirectamente Indirectamente</v>
      </c>
      <c r="AN221" s="75" t="str">
        <f>VLOOKUP(AO221,Hoja3!$G$2:$H$648,2,0)</f>
        <v>A:Improbable / 3:Moderado</v>
      </c>
      <c r="AO221" s="69" t="str">
        <f>VLOOKUP(AM221,Hoja3!F:G,2,0)</f>
        <v>A3</v>
      </c>
      <c r="AP221" s="70" t="str">
        <f>VLOOKUP(AO221,'MATRIZ RAM VALORACIÓN'!$AD$10:$AE$45,2,0)</f>
        <v>Bajo</v>
      </c>
      <c r="AQ221" s="189"/>
      <c r="AR221" s="189"/>
      <c r="AS221" s="110"/>
      <c r="AT221" s="88">
        <f t="shared" si="46"/>
        <v>15</v>
      </c>
      <c r="AU221" s="88">
        <f t="shared" si="47"/>
        <v>70</v>
      </c>
      <c r="AV221" s="89">
        <f t="shared" si="48"/>
        <v>85</v>
      </c>
    </row>
    <row r="222" spans="1:48" s="78" customFormat="1" ht="164.25" hidden="1" customHeight="1" x14ac:dyDescent="0.3">
      <c r="A222" s="98" t="s">
        <v>657</v>
      </c>
      <c r="B222" s="98" t="s">
        <v>658</v>
      </c>
      <c r="C222" s="146" t="s">
        <v>2603</v>
      </c>
      <c r="D222" s="146" t="s">
        <v>3423</v>
      </c>
      <c r="E222" s="68" t="s">
        <v>264</v>
      </c>
      <c r="F222" s="68" t="s">
        <v>264</v>
      </c>
      <c r="G222" s="68" t="s">
        <v>264</v>
      </c>
      <c r="H222" s="68" t="s">
        <v>264</v>
      </c>
      <c r="I222" s="68" t="s">
        <v>264</v>
      </c>
      <c r="J222" s="68" t="s">
        <v>273</v>
      </c>
      <c r="K222" s="95" t="s">
        <v>25</v>
      </c>
      <c r="L222" s="95" t="s">
        <v>21</v>
      </c>
      <c r="M222" s="69" t="str">
        <f t="shared" si="40"/>
        <v>C - Posible / 4 - Mayor</v>
      </c>
      <c r="N222" s="69" t="str">
        <f t="shared" si="41"/>
        <v>C4</v>
      </c>
      <c r="O222" s="70" t="str">
        <f>VLOOKUP(N222,'MATRIZ RAM VALORACIÓN'!$AD$10:$AE$45,2,0)</f>
        <v>Intermedio</v>
      </c>
      <c r="P222" s="71" t="str">
        <f t="shared" si="42"/>
        <v>Medio</v>
      </c>
      <c r="Q222" s="115" t="s">
        <v>1698</v>
      </c>
      <c r="R222" s="137" t="s">
        <v>2305</v>
      </c>
      <c r="S222" s="180" t="s">
        <v>45</v>
      </c>
      <c r="T222" s="94" t="s">
        <v>1492</v>
      </c>
      <c r="U222" s="73" t="s">
        <v>311</v>
      </c>
      <c r="V222" s="73" t="s">
        <v>267</v>
      </c>
      <c r="W222" s="68" t="s">
        <v>264</v>
      </c>
      <c r="X222" s="68" t="s">
        <v>264</v>
      </c>
      <c r="Y222" s="68" t="s">
        <v>264</v>
      </c>
      <c r="Z222" s="68" t="s">
        <v>273</v>
      </c>
      <c r="AA222" s="68" t="s">
        <v>273</v>
      </c>
      <c r="AB222" s="68" t="s">
        <v>273</v>
      </c>
      <c r="AC222" s="68" t="s">
        <v>264</v>
      </c>
      <c r="AD222" s="68" t="s">
        <v>264</v>
      </c>
      <c r="AE222" s="68" t="s">
        <v>264</v>
      </c>
      <c r="AF222" s="68" t="s">
        <v>273</v>
      </c>
      <c r="AG222" s="68" t="s">
        <v>273</v>
      </c>
      <c r="AH222" s="73" t="s">
        <v>22</v>
      </c>
      <c r="AI222" s="74" t="str">
        <f t="shared" si="43"/>
        <v>Moderado</v>
      </c>
      <c r="AJ222" s="75" t="s">
        <v>313</v>
      </c>
      <c r="AK222" s="99" t="s">
        <v>10</v>
      </c>
      <c r="AL222" s="99" t="s">
        <v>17</v>
      </c>
      <c r="AM222" s="98" t="str">
        <f t="shared" si="45"/>
        <v>C4FuerteDirectamente Indirectamente</v>
      </c>
      <c r="AN222" s="75" t="str">
        <f>VLOOKUP(AO222,Hoja3!$G$2:$H$648,2,0)</f>
        <v>A:Improbable / 3:Moderado</v>
      </c>
      <c r="AO222" s="69" t="str">
        <f>VLOOKUP(AM222,Hoja3!F:G,2,0)</f>
        <v>A3</v>
      </c>
      <c r="AP222" s="70" t="str">
        <f>VLOOKUP(AO222,'MATRIZ RAM VALORACIÓN'!$AD$10:$AE$45,2,0)</f>
        <v>Bajo</v>
      </c>
      <c r="AQ222" s="189"/>
      <c r="AR222" s="189"/>
      <c r="AS222" s="110"/>
      <c r="AT222" s="88">
        <f t="shared" si="46"/>
        <v>15</v>
      </c>
      <c r="AU222" s="88">
        <f t="shared" si="47"/>
        <v>70</v>
      </c>
      <c r="AV222" s="89">
        <f t="shared" si="48"/>
        <v>85</v>
      </c>
    </row>
    <row r="223" spans="1:48" s="78" customFormat="1" ht="164.25" hidden="1" customHeight="1" x14ac:dyDescent="0.3">
      <c r="A223" s="98" t="s">
        <v>657</v>
      </c>
      <c r="B223" s="98" t="s">
        <v>658</v>
      </c>
      <c r="C223" s="146" t="s">
        <v>804</v>
      </c>
      <c r="D223" s="146" t="s">
        <v>3424</v>
      </c>
      <c r="E223" s="68" t="s">
        <v>264</v>
      </c>
      <c r="F223" s="68" t="s">
        <v>264</v>
      </c>
      <c r="G223" s="68" t="s">
        <v>264</v>
      </c>
      <c r="H223" s="68" t="s">
        <v>264</v>
      </c>
      <c r="I223" s="68" t="s">
        <v>264</v>
      </c>
      <c r="J223" s="68" t="s">
        <v>273</v>
      </c>
      <c r="K223" s="95" t="s">
        <v>25</v>
      </c>
      <c r="L223" s="95" t="s">
        <v>21</v>
      </c>
      <c r="M223" s="69" t="str">
        <f t="shared" si="40"/>
        <v>C - Posible / 4 - Mayor</v>
      </c>
      <c r="N223" s="69" t="str">
        <f t="shared" si="41"/>
        <v>C4</v>
      </c>
      <c r="O223" s="70" t="str">
        <f>VLOOKUP(N223,'MATRIZ RAM VALORACIÓN'!$AD$10:$AE$45,2,0)</f>
        <v>Intermedio</v>
      </c>
      <c r="P223" s="71" t="str">
        <f t="shared" si="42"/>
        <v>Medio</v>
      </c>
      <c r="Q223" s="115" t="s">
        <v>2304</v>
      </c>
      <c r="R223" s="145" t="s">
        <v>2637</v>
      </c>
      <c r="S223" s="180" t="s">
        <v>45</v>
      </c>
      <c r="T223" s="115" t="s">
        <v>3217</v>
      </c>
      <c r="U223" s="73" t="s">
        <v>318</v>
      </c>
      <c r="V223" s="73" t="s">
        <v>267</v>
      </c>
      <c r="W223" s="68" t="s">
        <v>264</v>
      </c>
      <c r="X223" s="68" t="s">
        <v>264</v>
      </c>
      <c r="Y223" s="68" t="s">
        <v>264</v>
      </c>
      <c r="Z223" s="68" t="s">
        <v>264</v>
      </c>
      <c r="AA223" s="68" t="s">
        <v>273</v>
      </c>
      <c r="AB223" s="68" t="s">
        <v>273</v>
      </c>
      <c r="AC223" s="68" t="s">
        <v>264</v>
      </c>
      <c r="AD223" s="68" t="s">
        <v>264</v>
      </c>
      <c r="AE223" s="68" t="s">
        <v>264</v>
      </c>
      <c r="AF223" s="68" t="s">
        <v>273</v>
      </c>
      <c r="AG223" s="68" t="s">
        <v>273</v>
      </c>
      <c r="AH223" s="73" t="s">
        <v>22</v>
      </c>
      <c r="AI223" s="74" t="str">
        <f t="shared" si="43"/>
        <v>Moderado</v>
      </c>
      <c r="AJ223" s="75" t="s">
        <v>313</v>
      </c>
      <c r="AK223" s="99" t="s">
        <v>10</v>
      </c>
      <c r="AL223" s="99" t="s">
        <v>17</v>
      </c>
      <c r="AM223" s="98" t="str">
        <f t="shared" si="45"/>
        <v>C4FuerteDirectamente Indirectamente</v>
      </c>
      <c r="AN223" s="75" t="str">
        <f>VLOOKUP(AO223,Hoja3!$G$2:$H$648,2,0)</f>
        <v>A:Improbable / 3:Moderado</v>
      </c>
      <c r="AO223" s="69" t="str">
        <f>VLOOKUP(AM223,Hoja3!F:G,2,0)</f>
        <v>A3</v>
      </c>
      <c r="AP223" s="70" t="str">
        <f>VLOOKUP(AO223,'MATRIZ RAM VALORACIÓN'!$AD$10:$AE$45,2,0)</f>
        <v>Bajo</v>
      </c>
      <c r="AQ223" s="189"/>
      <c r="AR223" s="189"/>
      <c r="AS223" s="110"/>
      <c r="AT223" s="88">
        <f t="shared" si="46"/>
        <v>5</v>
      </c>
      <c r="AU223" s="88">
        <f t="shared" si="47"/>
        <v>70</v>
      </c>
      <c r="AV223" s="89">
        <f t="shared" si="48"/>
        <v>75</v>
      </c>
    </row>
    <row r="224" spans="1:48" s="78" customFormat="1" ht="164.25" hidden="1" customHeight="1" x14ac:dyDescent="0.3">
      <c r="A224" s="98" t="s">
        <v>657</v>
      </c>
      <c r="B224" s="98" t="s">
        <v>658</v>
      </c>
      <c r="C224" s="146" t="s">
        <v>800</v>
      </c>
      <c r="D224" s="146" t="s">
        <v>3425</v>
      </c>
      <c r="E224" s="68" t="s">
        <v>264</v>
      </c>
      <c r="F224" s="68" t="s">
        <v>264</v>
      </c>
      <c r="G224" s="68" t="s">
        <v>264</v>
      </c>
      <c r="H224" s="68" t="s">
        <v>264</v>
      </c>
      <c r="I224" s="68" t="s">
        <v>264</v>
      </c>
      <c r="J224" s="68" t="s">
        <v>273</v>
      </c>
      <c r="K224" s="95" t="s">
        <v>25</v>
      </c>
      <c r="L224" s="95" t="s">
        <v>21</v>
      </c>
      <c r="M224" s="69" t="str">
        <f t="shared" si="40"/>
        <v>C - Posible / 4 - Mayor</v>
      </c>
      <c r="N224" s="69" t="str">
        <f t="shared" si="41"/>
        <v>C4</v>
      </c>
      <c r="O224" s="70" t="str">
        <f>VLOOKUP(N224,'MATRIZ RAM VALORACIÓN'!$AD$10:$AE$45,2,0)</f>
        <v>Intermedio</v>
      </c>
      <c r="P224" s="71" t="str">
        <f t="shared" si="42"/>
        <v>Medio</v>
      </c>
      <c r="Q224" s="115" t="s">
        <v>802</v>
      </c>
      <c r="R224" s="101" t="s">
        <v>3057</v>
      </c>
      <c r="S224" s="180" t="s">
        <v>45</v>
      </c>
      <c r="T224" s="115" t="s">
        <v>3216</v>
      </c>
      <c r="U224" s="73" t="s">
        <v>318</v>
      </c>
      <c r="V224" s="73" t="s">
        <v>267</v>
      </c>
      <c r="W224" s="68" t="s">
        <v>264</v>
      </c>
      <c r="X224" s="68" t="s">
        <v>264</v>
      </c>
      <c r="Y224" s="68" t="s">
        <v>264</v>
      </c>
      <c r="Z224" s="68" t="s">
        <v>264</v>
      </c>
      <c r="AA224" s="68" t="s">
        <v>264</v>
      </c>
      <c r="AB224" s="68" t="s">
        <v>273</v>
      </c>
      <c r="AC224" s="68" t="s">
        <v>264</v>
      </c>
      <c r="AD224" s="68" t="s">
        <v>264</v>
      </c>
      <c r="AE224" s="68" t="s">
        <v>264</v>
      </c>
      <c r="AF224" s="68" t="s">
        <v>273</v>
      </c>
      <c r="AG224" s="68" t="s">
        <v>273</v>
      </c>
      <c r="AH224" s="73" t="s">
        <v>22</v>
      </c>
      <c r="AI224" s="74" t="str">
        <f t="shared" si="43"/>
        <v>Moderado</v>
      </c>
      <c r="AJ224" s="75" t="s">
        <v>313</v>
      </c>
      <c r="AK224" s="99" t="s">
        <v>10</v>
      </c>
      <c r="AL224" s="99" t="s">
        <v>17</v>
      </c>
      <c r="AM224" s="98" t="str">
        <f t="shared" si="45"/>
        <v>C4FuerteDirectamente Indirectamente</v>
      </c>
      <c r="AN224" s="75" t="str">
        <f>VLOOKUP(AO224,Hoja3!$G$2:$H$648,2,0)</f>
        <v>A:Improbable / 3:Moderado</v>
      </c>
      <c r="AO224" s="69" t="str">
        <f>VLOOKUP(AM224,Hoja3!F:G,2,0)</f>
        <v>A3</v>
      </c>
      <c r="AP224" s="70" t="str">
        <f>VLOOKUP(AO224,'MATRIZ RAM VALORACIÓN'!$AD$10:$AE$45,2,0)</f>
        <v>Bajo</v>
      </c>
      <c r="AQ224" s="189"/>
      <c r="AR224" s="189"/>
      <c r="AS224" s="110"/>
      <c r="AT224" s="88">
        <f t="shared" si="46"/>
        <v>5</v>
      </c>
      <c r="AU224" s="88">
        <f t="shared" si="47"/>
        <v>70</v>
      </c>
      <c r="AV224" s="89">
        <f t="shared" si="48"/>
        <v>75</v>
      </c>
    </row>
    <row r="225" spans="1:48" s="78" customFormat="1" ht="164.25" hidden="1" customHeight="1" x14ac:dyDescent="0.3">
      <c r="A225" s="98" t="s">
        <v>657</v>
      </c>
      <c r="B225" s="98" t="s">
        <v>658</v>
      </c>
      <c r="C225" s="146" t="s">
        <v>800</v>
      </c>
      <c r="D225" s="146" t="s">
        <v>3425</v>
      </c>
      <c r="E225" s="68" t="s">
        <v>264</v>
      </c>
      <c r="F225" s="68" t="s">
        <v>264</v>
      </c>
      <c r="G225" s="68" t="s">
        <v>264</v>
      </c>
      <c r="H225" s="68" t="s">
        <v>264</v>
      </c>
      <c r="I225" s="68" t="s">
        <v>264</v>
      </c>
      <c r="J225" s="68" t="s">
        <v>273</v>
      </c>
      <c r="K225" s="95" t="s">
        <v>25</v>
      </c>
      <c r="L225" s="95" t="s">
        <v>21</v>
      </c>
      <c r="M225" s="69" t="str">
        <f t="shared" si="40"/>
        <v>C - Posible / 4 - Mayor</v>
      </c>
      <c r="N225" s="69" t="str">
        <f t="shared" si="41"/>
        <v>C4</v>
      </c>
      <c r="O225" s="70" t="str">
        <f>VLOOKUP(N225,'MATRIZ RAM VALORACIÓN'!$AD$10:$AE$45,2,0)</f>
        <v>Intermedio</v>
      </c>
      <c r="P225" s="71" t="str">
        <f t="shared" si="42"/>
        <v>Medio</v>
      </c>
      <c r="Q225" s="115" t="s">
        <v>803</v>
      </c>
      <c r="R225" s="101" t="s">
        <v>2303</v>
      </c>
      <c r="S225" s="180" t="s">
        <v>45</v>
      </c>
      <c r="T225" s="94" t="s">
        <v>3185</v>
      </c>
      <c r="U225" s="73" t="s">
        <v>318</v>
      </c>
      <c r="V225" s="73" t="s">
        <v>267</v>
      </c>
      <c r="W225" s="68" t="s">
        <v>264</v>
      </c>
      <c r="X225" s="68" t="s">
        <v>264</v>
      </c>
      <c r="Y225" s="68" t="s">
        <v>264</v>
      </c>
      <c r="Z225" s="68" t="s">
        <v>264</v>
      </c>
      <c r="AA225" s="68" t="s">
        <v>264</v>
      </c>
      <c r="AB225" s="68" t="s">
        <v>273</v>
      </c>
      <c r="AC225" s="68" t="s">
        <v>264</v>
      </c>
      <c r="AD225" s="68" t="s">
        <v>264</v>
      </c>
      <c r="AE225" s="68" t="s">
        <v>264</v>
      </c>
      <c r="AF225" s="68" t="s">
        <v>273</v>
      </c>
      <c r="AG225" s="68" t="s">
        <v>273</v>
      </c>
      <c r="AH225" s="73" t="s">
        <v>22</v>
      </c>
      <c r="AI225" s="74" t="str">
        <f t="shared" si="43"/>
        <v>Moderado</v>
      </c>
      <c r="AJ225" s="75" t="s">
        <v>313</v>
      </c>
      <c r="AK225" s="99" t="s">
        <v>10</v>
      </c>
      <c r="AL225" s="99" t="s">
        <v>17</v>
      </c>
      <c r="AM225" s="98" t="str">
        <f t="shared" si="45"/>
        <v>C4FuerteDirectamente Indirectamente</v>
      </c>
      <c r="AN225" s="75" t="str">
        <f>VLOOKUP(AO225,Hoja3!$G$2:$H$648,2,0)</f>
        <v>A:Improbable / 3:Moderado</v>
      </c>
      <c r="AO225" s="69" t="str">
        <f>VLOOKUP(AM225,Hoja3!F:G,2,0)</f>
        <v>A3</v>
      </c>
      <c r="AP225" s="70" t="str">
        <f>VLOOKUP(AO225,'MATRIZ RAM VALORACIÓN'!$AD$10:$AE$45,2,0)</f>
        <v>Bajo</v>
      </c>
      <c r="AQ225" s="189"/>
      <c r="AR225" s="189"/>
      <c r="AS225" s="110"/>
      <c r="AT225" s="88">
        <f t="shared" si="46"/>
        <v>5</v>
      </c>
      <c r="AU225" s="88">
        <f t="shared" si="47"/>
        <v>70</v>
      </c>
      <c r="AV225" s="89">
        <f t="shared" si="48"/>
        <v>75</v>
      </c>
    </row>
    <row r="226" spans="1:48" s="78" customFormat="1" ht="164.25" hidden="1" customHeight="1" x14ac:dyDescent="0.3">
      <c r="A226" s="98" t="s">
        <v>657</v>
      </c>
      <c r="B226" s="98" t="s">
        <v>658</v>
      </c>
      <c r="C226" s="146" t="s">
        <v>796</v>
      </c>
      <c r="D226" s="146" t="s">
        <v>797</v>
      </c>
      <c r="E226" s="68" t="s">
        <v>264</v>
      </c>
      <c r="F226" s="68" t="s">
        <v>264</v>
      </c>
      <c r="G226" s="68" t="s">
        <v>264</v>
      </c>
      <c r="H226" s="68" t="s">
        <v>264</v>
      </c>
      <c r="I226" s="68" t="s">
        <v>264</v>
      </c>
      <c r="J226" s="68" t="s">
        <v>264</v>
      </c>
      <c r="K226" s="95" t="s">
        <v>25</v>
      </c>
      <c r="L226" s="95" t="s">
        <v>21</v>
      </c>
      <c r="M226" s="69" t="str">
        <f t="shared" si="40"/>
        <v>C - Posible / 4 - Mayor</v>
      </c>
      <c r="N226" s="69" t="str">
        <f t="shared" si="41"/>
        <v>C4</v>
      </c>
      <c r="O226" s="70" t="str">
        <f>VLOOKUP(N226,'MATRIZ RAM VALORACIÓN'!$AD$10:$AE$45,2,0)</f>
        <v>Intermedio</v>
      </c>
      <c r="P226" s="71" t="str">
        <f t="shared" si="42"/>
        <v>Medio</v>
      </c>
      <c r="Q226" s="153" t="s">
        <v>1966</v>
      </c>
      <c r="R226" s="149" t="s">
        <v>3331</v>
      </c>
      <c r="S226" s="180" t="s">
        <v>45</v>
      </c>
      <c r="T226" s="211" t="s">
        <v>2406</v>
      </c>
      <c r="U226" s="73" t="s">
        <v>318</v>
      </c>
      <c r="V226" s="73" t="s">
        <v>265</v>
      </c>
      <c r="W226" s="68" t="s">
        <v>264</v>
      </c>
      <c r="X226" s="68" t="s">
        <v>264</v>
      </c>
      <c r="Y226" s="68" t="s">
        <v>264</v>
      </c>
      <c r="Z226" s="68" t="s">
        <v>264</v>
      </c>
      <c r="AA226" s="68" t="s">
        <v>264</v>
      </c>
      <c r="AB226" s="68" t="s">
        <v>273</v>
      </c>
      <c r="AC226" s="68" t="s">
        <v>264</v>
      </c>
      <c r="AD226" s="68" t="s">
        <v>264</v>
      </c>
      <c r="AE226" s="68" t="s">
        <v>264</v>
      </c>
      <c r="AF226" s="68" t="s">
        <v>273</v>
      </c>
      <c r="AG226" s="68" t="s">
        <v>273</v>
      </c>
      <c r="AH226" s="73" t="s">
        <v>22</v>
      </c>
      <c r="AI226" s="74" t="str">
        <f t="shared" si="43"/>
        <v>Moderado</v>
      </c>
      <c r="AJ226" s="75" t="s">
        <v>313</v>
      </c>
      <c r="AK226" s="99" t="s">
        <v>10</v>
      </c>
      <c r="AL226" s="99" t="s">
        <v>17</v>
      </c>
      <c r="AM226" s="98" t="str">
        <f t="shared" si="45"/>
        <v>C4FuerteDirectamente Indirectamente</v>
      </c>
      <c r="AN226" s="75" t="str">
        <f>VLOOKUP(AO226,Hoja3!$G$2:$H$648,2,0)</f>
        <v>A:Improbable / 3:Moderado</v>
      </c>
      <c r="AO226" s="69" t="str">
        <f>VLOOKUP(AM226,Hoja3!F:G,2,0)</f>
        <v>A3</v>
      </c>
      <c r="AP226" s="70" t="str">
        <f>VLOOKUP(AO226,'MATRIZ RAM VALORACIÓN'!$AD$10:$AE$45,2,0)</f>
        <v>Bajo</v>
      </c>
      <c r="AQ226" s="189"/>
      <c r="AR226" s="189"/>
      <c r="AS226" s="110"/>
      <c r="AT226" s="88">
        <f t="shared" si="46"/>
        <v>5</v>
      </c>
      <c r="AU226" s="88">
        <f t="shared" si="47"/>
        <v>70</v>
      </c>
      <c r="AV226" s="89">
        <f t="shared" si="48"/>
        <v>75</v>
      </c>
    </row>
    <row r="227" spans="1:48" s="78" customFormat="1" ht="164.25" hidden="1" customHeight="1" x14ac:dyDescent="0.3">
      <c r="A227" s="98" t="s">
        <v>657</v>
      </c>
      <c r="B227" s="98" t="s">
        <v>658</v>
      </c>
      <c r="C227" s="146" t="s">
        <v>796</v>
      </c>
      <c r="D227" s="146" t="s">
        <v>797</v>
      </c>
      <c r="E227" s="68" t="s">
        <v>264</v>
      </c>
      <c r="F227" s="68" t="s">
        <v>264</v>
      </c>
      <c r="G227" s="68" t="s">
        <v>264</v>
      </c>
      <c r="H227" s="68" t="s">
        <v>264</v>
      </c>
      <c r="I227" s="68" t="s">
        <v>264</v>
      </c>
      <c r="J227" s="68" t="s">
        <v>264</v>
      </c>
      <c r="K227" s="95" t="s">
        <v>25</v>
      </c>
      <c r="L227" s="95" t="s">
        <v>21</v>
      </c>
      <c r="M227" s="69" t="str">
        <f t="shared" si="40"/>
        <v>C - Posible / 4 - Mayor</v>
      </c>
      <c r="N227" s="69" t="str">
        <f t="shared" si="41"/>
        <v>C4</v>
      </c>
      <c r="O227" s="70" t="str">
        <f>VLOOKUP(N227,'MATRIZ RAM VALORACIÓN'!$AD$10:$AE$45,2,0)</f>
        <v>Intermedio</v>
      </c>
      <c r="P227" s="71" t="str">
        <f t="shared" si="42"/>
        <v>Medio</v>
      </c>
      <c r="Q227" s="115" t="s">
        <v>1965</v>
      </c>
      <c r="R227" s="146" t="s">
        <v>3332</v>
      </c>
      <c r="S227" s="180" t="s">
        <v>45</v>
      </c>
      <c r="T227" s="171" t="s">
        <v>3334</v>
      </c>
      <c r="U227" s="73" t="s">
        <v>318</v>
      </c>
      <c r="V227" s="73" t="s">
        <v>265</v>
      </c>
      <c r="W227" s="68" t="s">
        <v>264</v>
      </c>
      <c r="X227" s="68" t="s">
        <v>264</v>
      </c>
      <c r="Y227" s="68" t="s">
        <v>264</v>
      </c>
      <c r="Z227" s="68" t="s">
        <v>264</v>
      </c>
      <c r="AA227" s="68" t="s">
        <v>264</v>
      </c>
      <c r="AB227" s="68" t="s">
        <v>273</v>
      </c>
      <c r="AC227" s="68" t="s">
        <v>264</v>
      </c>
      <c r="AD227" s="68" t="s">
        <v>264</v>
      </c>
      <c r="AE227" s="68" t="s">
        <v>264</v>
      </c>
      <c r="AF227" s="68" t="s">
        <v>273</v>
      </c>
      <c r="AG227" s="68" t="s">
        <v>273</v>
      </c>
      <c r="AH227" s="73" t="s">
        <v>22</v>
      </c>
      <c r="AI227" s="74" t="str">
        <f t="shared" si="43"/>
        <v>Moderado</v>
      </c>
      <c r="AJ227" s="75" t="s">
        <v>313</v>
      </c>
      <c r="AK227" s="99" t="s">
        <v>10</v>
      </c>
      <c r="AL227" s="99" t="s">
        <v>17</v>
      </c>
      <c r="AM227" s="98" t="str">
        <f t="shared" si="45"/>
        <v>C4FuerteDirectamente Indirectamente</v>
      </c>
      <c r="AN227" s="75" t="str">
        <f>VLOOKUP(AO227,Hoja3!$G$2:$H$648,2,0)</f>
        <v>A:Improbable / 3:Moderado</v>
      </c>
      <c r="AO227" s="69" t="str">
        <f>VLOOKUP(AM227,Hoja3!F:G,2,0)</f>
        <v>A3</v>
      </c>
      <c r="AP227" s="70" t="str">
        <f>VLOOKUP(AO227,'MATRIZ RAM VALORACIÓN'!$AD$10:$AE$45,2,0)</f>
        <v>Bajo</v>
      </c>
      <c r="AQ227" s="189"/>
      <c r="AR227" s="189"/>
      <c r="AS227" s="110"/>
      <c r="AT227" s="88">
        <f t="shared" si="46"/>
        <v>5</v>
      </c>
      <c r="AU227" s="88">
        <f t="shared" si="47"/>
        <v>70</v>
      </c>
      <c r="AV227" s="89">
        <f t="shared" si="48"/>
        <v>75</v>
      </c>
    </row>
    <row r="228" spans="1:48" s="78" customFormat="1" ht="164.25" hidden="1" customHeight="1" x14ac:dyDescent="0.3">
      <c r="A228" s="98" t="s">
        <v>657</v>
      </c>
      <c r="B228" s="98" t="s">
        <v>658</v>
      </c>
      <c r="C228" s="146" t="s">
        <v>790</v>
      </c>
      <c r="D228" s="146" t="s">
        <v>2203</v>
      </c>
      <c r="E228" s="68" t="s">
        <v>264</v>
      </c>
      <c r="F228" s="68" t="s">
        <v>264</v>
      </c>
      <c r="G228" s="68" t="s">
        <v>264</v>
      </c>
      <c r="H228" s="68" t="s">
        <v>264</v>
      </c>
      <c r="I228" s="68" t="s">
        <v>264</v>
      </c>
      <c r="J228" s="68" t="s">
        <v>273</v>
      </c>
      <c r="K228" s="95" t="s">
        <v>25</v>
      </c>
      <c r="L228" s="95" t="s">
        <v>21</v>
      </c>
      <c r="M228" s="69" t="str">
        <f t="shared" si="40"/>
        <v>C - Posible / 4 - Mayor</v>
      </c>
      <c r="N228" s="69" t="str">
        <f t="shared" si="41"/>
        <v>C4</v>
      </c>
      <c r="O228" s="70" t="str">
        <f>VLOOKUP(N228,'MATRIZ RAM VALORACIÓN'!$AD$10:$AE$45,2,0)</f>
        <v>Intermedio</v>
      </c>
      <c r="P228" s="71" t="str">
        <f t="shared" si="42"/>
        <v>Medio</v>
      </c>
      <c r="Q228" s="115" t="s">
        <v>1965</v>
      </c>
      <c r="R228" s="146" t="s">
        <v>3332</v>
      </c>
      <c r="S228" s="180" t="s">
        <v>45</v>
      </c>
      <c r="T228" s="171" t="s">
        <v>3334</v>
      </c>
      <c r="U228" s="73" t="s">
        <v>318</v>
      </c>
      <c r="V228" s="73" t="s">
        <v>265</v>
      </c>
      <c r="W228" s="68" t="s">
        <v>264</v>
      </c>
      <c r="X228" s="68" t="s">
        <v>264</v>
      </c>
      <c r="Y228" s="68" t="s">
        <v>264</v>
      </c>
      <c r="Z228" s="68" t="s">
        <v>264</v>
      </c>
      <c r="AA228" s="68" t="s">
        <v>264</v>
      </c>
      <c r="AB228" s="68" t="s">
        <v>273</v>
      </c>
      <c r="AC228" s="68" t="s">
        <v>264</v>
      </c>
      <c r="AD228" s="68" t="s">
        <v>264</v>
      </c>
      <c r="AE228" s="68" t="s">
        <v>264</v>
      </c>
      <c r="AF228" s="68" t="s">
        <v>273</v>
      </c>
      <c r="AG228" s="68" t="s">
        <v>273</v>
      </c>
      <c r="AH228" s="73" t="s">
        <v>22</v>
      </c>
      <c r="AI228" s="74" t="str">
        <f t="shared" si="43"/>
        <v>Moderado</v>
      </c>
      <c r="AJ228" s="75" t="s">
        <v>313</v>
      </c>
      <c r="AK228" s="99" t="s">
        <v>10</v>
      </c>
      <c r="AL228" s="99" t="s">
        <v>17</v>
      </c>
      <c r="AM228" s="98" t="str">
        <f t="shared" si="45"/>
        <v>C4FuerteDirectamente Indirectamente</v>
      </c>
      <c r="AN228" s="75" t="str">
        <f>VLOOKUP(AO228,Hoja3!$G$2:$H$648,2,0)</f>
        <v>A:Improbable / 3:Moderado</v>
      </c>
      <c r="AO228" s="69" t="str">
        <f>VLOOKUP(AM228,Hoja3!F:G,2,0)</f>
        <v>A3</v>
      </c>
      <c r="AP228" s="70" t="str">
        <f>VLOOKUP(AO228,'MATRIZ RAM VALORACIÓN'!$AD$10:$AE$45,2,0)</f>
        <v>Bajo</v>
      </c>
      <c r="AQ228" s="189"/>
      <c r="AR228" s="189"/>
      <c r="AS228" s="110"/>
      <c r="AT228" s="88">
        <f t="shared" si="46"/>
        <v>5</v>
      </c>
      <c r="AU228" s="88">
        <f t="shared" si="47"/>
        <v>70</v>
      </c>
      <c r="AV228" s="89">
        <f t="shared" si="48"/>
        <v>75</v>
      </c>
    </row>
    <row r="229" spans="1:48" s="78" customFormat="1" ht="164.25" hidden="1" customHeight="1" x14ac:dyDescent="0.3">
      <c r="A229" s="98" t="s">
        <v>657</v>
      </c>
      <c r="B229" s="98" t="s">
        <v>658</v>
      </c>
      <c r="C229" s="146" t="s">
        <v>790</v>
      </c>
      <c r="D229" s="146" t="s">
        <v>2203</v>
      </c>
      <c r="E229" s="68" t="s">
        <v>264</v>
      </c>
      <c r="F229" s="68" t="s">
        <v>264</v>
      </c>
      <c r="G229" s="68" t="s">
        <v>264</v>
      </c>
      <c r="H229" s="68" t="s">
        <v>264</v>
      </c>
      <c r="I229" s="68" t="s">
        <v>264</v>
      </c>
      <c r="J229" s="68" t="s">
        <v>273</v>
      </c>
      <c r="K229" s="95" t="s">
        <v>25</v>
      </c>
      <c r="L229" s="95" t="s">
        <v>21</v>
      </c>
      <c r="M229" s="69" t="str">
        <f t="shared" si="40"/>
        <v>C - Posible / 4 - Mayor</v>
      </c>
      <c r="N229" s="69" t="str">
        <f t="shared" si="41"/>
        <v>C4</v>
      </c>
      <c r="O229" s="70" t="str">
        <f>VLOOKUP(N229,'MATRIZ RAM VALORACIÓN'!$AD$10:$AE$45,2,0)</f>
        <v>Intermedio</v>
      </c>
      <c r="P229" s="71" t="str">
        <f t="shared" si="42"/>
        <v>Medio</v>
      </c>
      <c r="Q229" s="115" t="s">
        <v>1963</v>
      </c>
      <c r="R229" s="101" t="s">
        <v>1964</v>
      </c>
      <c r="S229" s="180" t="s">
        <v>45</v>
      </c>
      <c r="T229" s="171" t="s">
        <v>3333</v>
      </c>
      <c r="U229" s="73" t="s">
        <v>318</v>
      </c>
      <c r="V229" s="73" t="s">
        <v>267</v>
      </c>
      <c r="W229" s="68" t="s">
        <v>264</v>
      </c>
      <c r="X229" s="68" t="s">
        <v>264</v>
      </c>
      <c r="Y229" s="68" t="s">
        <v>264</v>
      </c>
      <c r="Z229" s="68" t="s">
        <v>264</v>
      </c>
      <c r="AA229" s="68" t="s">
        <v>264</v>
      </c>
      <c r="AB229" s="68" t="s">
        <v>273</v>
      </c>
      <c r="AC229" s="68" t="s">
        <v>264</v>
      </c>
      <c r="AD229" s="68" t="s">
        <v>264</v>
      </c>
      <c r="AE229" s="68" t="s">
        <v>264</v>
      </c>
      <c r="AF229" s="68" t="s">
        <v>273</v>
      </c>
      <c r="AG229" s="68" t="s">
        <v>273</v>
      </c>
      <c r="AH229" s="73" t="s">
        <v>22</v>
      </c>
      <c r="AI229" s="74" t="str">
        <f t="shared" si="43"/>
        <v>Moderado</v>
      </c>
      <c r="AJ229" s="75" t="s">
        <v>313</v>
      </c>
      <c r="AK229" s="99" t="s">
        <v>10</v>
      </c>
      <c r="AL229" s="99" t="s">
        <v>17</v>
      </c>
      <c r="AM229" s="98" t="str">
        <f t="shared" si="45"/>
        <v>C4FuerteDirectamente Indirectamente</v>
      </c>
      <c r="AN229" s="75" t="str">
        <f>VLOOKUP(AO229,Hoja3!$G$2:$H$648,2,0)</f>
        <v>A:Improbable / 3:Moderado</v>
      </c>
      <c r="AO229" s="69" t="str">
        <f>VLOOKUP(AM229,Hoja3!F:G,2,0)</f>
        <v>A3</v>
      </c>
      <c r="AP229" s="70" t="str">
        <f>VLOOKUP(AO229,'MATRIZ RAM VALORACIÓN'!$AD$10:$AE$45,2,0)</f>
        <v>Bajo</v>
      </c>
      <c r="AQ229" s="189"/>
      <c r="AR229" s="189"/>
      <c r="AS229" s="110"/>
      <c r="AT229" s="88">
        <f t="shared" si="46"/>
        <v>5</v>
      </c>
      <c r="AU229" s="88">
        <f t="shared" si="47"/>
        <v>70</v>
      </c>
      <c r="AV229" s="89">
        <f t="shared" si="48"/>
        <v>75</v>
      </c>
    </row>
    <row r="230" spans="1:48" s="78" customFormat="1" ht="164.25" hidden="1" customHeight="1" x14ac:dyDescent="0.3">
      <c r="A230" s="98" t="s">
        <v>657</v>
      </c>
      <c r="B230" s="98" t="s">
        <v>658</v>
      </c>
      <c r="C230" s="146" t="s">
        <v>790</v>
      </c>
      <c r="D230" s="146" t="s">
        <v>2203</v>
      </c>
      <c r="E230" s="68" t="s">
        <v>264</v>
      </c>
      <c r="F230" s="68" t="s">
        <v>264</v>
      </c>
      <c r="G230" s="68" t="s">
        <v>264</v>
      </c>
      <c r="H230" s="68" t="s">
        <v>264</v>
      </c>
      <c r="I230" s="68" t="s">
        <v>264</v>
      </c>
      <c r="J230" s="68" t="s">
        <v>273</v>
      </c>
      <c r="K230" s="95" t="s">
        <v>25</v>
      </c>
      <c r="L230" s="95" t="s">
        <v>21</v>
      </c>
      <c r="M230" s="69" t="str">
        <f t="shared" si="40"/>
        <v>C - Posible / 4 - Mayor</v>
      </c>
      <c r="N230" s="69" t="str">
        <f t="shared" si="41"/>
        <v>C4</v>
      </c>
      <c r="O230" s="70" t="str">
        <f>VLOOKUP(N230,'MATRIZ RAM VALORACIÓN'!$AD$10:$AE$45,2,0)</f>
        <v>Intermedio</v>
      </c>
      <c r="P230" s="71" t="str">
        <f t="shared" si="42"/>
        <v>Medio</v>
      </c>
      <c r="Q230" s="115" t="s">
        <v>1696</v>
      </c>
      <c r="R230" s="101" t="s">
        <v>2299</v>
      </c>
      <c r="S230" s="180" t="s">
        <v>45</v>
      </c>
      <c r="T230" s="94" t="s">
        <v>2405</v>
      </c>
      <c r="U230" s="73" t="s">
        <v>311</v>
      </c>
      <c r="V230" s="73" t="s">
        <v>267</v>
      </c>
      <c r="W230" s="68" t="s">
        <v>264</v>
      </c>
      <c r="X230" s="68" t="s">
        <v>264</v>
      </c>
      <c r="Y230" s="68" t="s">
        <v>264</v>
      </c>
      <c r="Z230" s="68" t="s">
        <v>264</v>
      </c>
      <c r="AA230" s="68" t="s">
        <v>264</v>
      </c>
      <c r="AB230" s="68" t="s">
        <v>273</v>
      </c>
      <c r="AC230" s="68" t="s">
        <v>264</v>
      </c>
      <c r="AD230" s="68" t="s">
        <v>264</v>
      </c>
      <c r="AE230" s="68" t="s">
        <v>264</v>
      </c>
      <c r="AF230" s="68" t="s">
        <v>273</v>
      </c>
      <c r="AG230" s="68" t="s">
        <v>273</v>
      </c>
      <c r="AH230" s="73" t="s">
        <v>22</v>
      </c>
      <c r="AI230" s="74" t="str">
        <f t="shared" si="43"/>
        <v>Moderado</v>
      </c>
      <c r="AJ230" s="75" t="s">
        <v>313</v>
      </c>
      <c r="AK230" s="99" t="s">
        <v>10</v>
      </c>
      <c r="AL230" s="99" t="s">
        <v>17</v>
      </c>
      <c r="AM230" s="98" t="str">
        <f t="shared" si="45"/>
        <v>C4FuerteDirectamente Indirectamente</v>
      </c>
      <c r="AN230" s="75" t="str">
        <f>VLOOKUP(AO230,Hoja3!$G$2:$H$648,2,0)</f>
        <v>A:Improbable / 3:Moderado</v>
      </c>
      <c r="AO230" s="69" t="str">
        <f>VLOOKUP(AM230,Hoja3!F:G,2,0)</f>
        <v>A3</v>
      </c>
      <c r="AP230" s="70" t="str">
        <f>VLOOKUP(AO230,'MATRIZ RAM VALORACIÓN'!$AD$10:$AE$45,2,0)</f>
        <v>Bajo</v>
      </c>
      <c r="AQ230" s="189"/>
      <c r="AR230" s="189"/>
      <c r="AS230" s="110"/>
      <c r="AT230" s="88">
        <f t="shared" si="46"/>
        <v>15</v>
      </c>
      <c r="AU230" s="88">
        <f t="shared" si="47"/>
        <v>70</v>
      </c>
      <c r="AV230" s="89">
        <f t="shared" si="48"/>
        <v>85</v>
      </c>
    </row>
    <row r="231" spans="1:48" s="78" customFormat="1" ht="164.25" hidden="1" customHeight="1" x14ac:dyDescent="0.3">
      <c r="A231" s="98" t="s">
        <v>657</v>
      </c>
      <c r="B231" s="98" t="s">
        <v>658</v>
      </c>
      <c r="C231" s="146" t="s">
        <v>790</v>
      </c>
      <c r="D231" s="146" t="s">
        <v>2203</v>
      </c>
      <c r="E231" s="68" t="s">
        <v>264</v>
      </c>
      <c r="F231" s="68" t="s">
        <v>264</v>
      </c>
      <c r="G231" s="68" t="s">
        <v>264</v>
      </c>
      <c r="H231" s="68" t="s">
        <v>264</v>
      </c>
      <c r="I231" s="68" t="s">
        <v>264</v>
      </c>
      <c r="J231" s="68" t="s">
        <v>273</v>
      </c>
      <c r="K231" s="95" t="s">
        <v>25</v>
      </c>
      <c r="L231" s="95" t="s">
        <v>21</v>
      </c>
      <c r="M231" s="69" t="str">
        <f t="shared" si="40"/>
        <v>C - Posible / 4 - Mayor</v>
      </c>
      <c r="N231" s="69" t="str">
        <f t="shared" si="41"/>
        <v>C4</v>
      </c>
      <c r="O231" s="70" t="str">
        <f>VLOOKUP(N231,'MATRIZ RAM VALORACIÓN'!$AD$10:$AE$45,2,0)</f>
        <v>Intermedio</v>
      </c>
      <c r="P231" s="71" t="str">
        <f t="shared" si="42"/>
        <v>Medio</v>
      </c>
      <c r="Q231" s="115" t="s">
        <v>2300</v>
      </c>
      <c r="R231" s="101" t="s">
        <v>2301</v>
      </c>
      <c r="S231" s="180" t="s">
        <v>45</v>
      </c>
      <c r="T231" s="94" t="s">
        <v>690</v>
      </c>
      <c r="U231" s="73" t="s">
        <v>318</v>
      </c>
      <c r="V231" s="73" t="s">
        <v>267</v>
      </c>
      <c r="W231" s="68" t="s">
        <v>264</v>
      </c>
      <c r="X231" s="68" t="s">
        <v>264</v>
      </c>
      <c r="Y231" s="68" t="s">
        <v>264</v>
      </c>
      <c r="Z231" s="68" t="s">
        <v>264</v>
      </c>
      <c r="AA231" s="68" t="s">
        <v>264</v>
      </c>
      <c r="AB231" s="68" t="s">
        <v>273</v>
      </c>
      <c r="AC231" s="68" t="s">
        <v>264</v>
      </c>
      <c r="AD231" s="68" t="s">
        <v>264</v>
      </c>
      <c r="AE231" s="68" t="s">
        <v>264</v>
      </c>
      <c r="AF231" s="68" t="s">
        <v>273</v>
      </c>
      <c r="AG231" s="68" t="s">
        <v>273</v>
      </c>
      <c r="AH231" s="73" t="s">
        <v>22</v>
      </c>
      <c r="AI231" s="74" t="str">
        <f t="shared" si="43"/>
        <v>Moderado</v>
      </c>
      <c r="AJ231" s="75" t="s">
        <v>313</v>
      </c>
      <c r="AK231" s="99" t="s">
        <v>10</v>
      </c>
      <c r="AL231" s="99" t="s">
        <v>17</v>
      </c>
      <c r="AM231" s="98" t="str">
        <f t="shared" si="45"/>
        <v>C4FuerteDirectamente Indirectamente</v>
      </c>
      <c r="AN231" s="75" t="str">
        <f>VLOOKUP(AO231,Hoja3!$G$2:$H$648,2,0)</f>
        <v>A:Improbable / 3:Moderado</v>
      </c>
      <c r="AO231" s="69" t="str">
        <f>VLOOKUP(AM231,Hoja3!F:G,2,0)</f>
        <v>A3</v>
      </c>
      <c r="AP231" s="70" t="str">
        <f>VLOOKUP(AO231,'MATRIZ RAM VALORACIÓN'!$AD$10:$AE$45,2,0)</f>
        <v>Bajo</v>
      </c>
      <c r="AQ231" s="189"/>
      <c r="AR231" s="189"/>
      <c r="AS231" s="110"/>
      <c r="AT231" s="88">
        <f t="shared" si="46"/>
        <v>5</v>
      </c>
      <c r="AU231" s="88">
        <f t="shared" si="47"/>
        <v>70</v>
      </c>
      <c r="AV231" s="89">
        <f t="shared" si="48"/>
        <v>75</v>
      </c>
    </row>
    <row r="232" spans="1:48" s="78" customFormat="1" ht="164.25" hidden="1" customHeight="1" x14ac:dyDescent="0.3">
      <c r="A232" s="98" t="s">
        <v>657</v>
      </c>
      <c r="B232" s="98" t="s">
        <v>658</v>
      </c>
      <c r="C232" s="146" t="s">
        <v>790</v>
      </c>
      <c r="D232" s="146" t="s">
        <v>2203</v>
      </c>
      <c r="E232" s="68" t="s">
        <v>264</v>
      </c>
      <c r="F232" s="68" t="s">
        <v>264</v>
      </c>
      <c r="G232" s="68" t="s">
        <v>264</v>
      </c>
      <c r="H232" s="68" t="s">
        <v>264</v>
      </c>
      <c r="I232" s="68" t="s">
        <v>264</v>
      </c>
      <c r="J232" s="68" t="s">
        <v>273</v>
      </c>
      <c r="K232" s="95" t="s">
        <v>25</v>
      </c>
      <c r="L232" s="95" t="s">
        <v>21</v>
      </c>
      <c r="M232" s="69" t="str">
        <f t="shared" si="40"/>
        <v>C - Posible / 4 - Mayor</v>
      </c>
      <c r="N232" s="69" t="str">
        <f t="shared" si="41"/>
        <v>C4</v>
      </c>
      <c r="O232" s="70" t="str">
        <f>VLOOKUP(N232,'MATRIZ RAM VALORACIÓN'!$AD$10:$AE$45,2,0)</f>
        <v>Intermedio</v>
      </c>
      <c r="P232" s="71" t="str">
        <f t="shared" si="42"/>
        <v>Medio</v>
      </c>
      <c r="Q232" s="115" t="s">
        <v>794</v>
      </c>
      <c r="R232" s="101" t="s">
        <v>2302</v>
      </c>
      <c r="S232" s="180" t="s">
        <v>45</v>
      </c>
      <c r="T232" s="94" t="s">
        <v>3186</v>
      </c>
      <c r="U232" s="73" t="s">
        <v>318</v>
      </c>
      <c r="V232" s="73" t="s">
        <v>267</v>
      </c>
      <c r="W232" s="68" t="s">
        <v>264</v>
      </c>
      <c r="X232" s="68" t="s">
        <v>264</v>
      </c>
      <c r="Y232" s="68" t="s">
        <v>264</v>
      </c>
      <c r="Z232" s="68" t="s">
        <v>264</v>
      </c>
      <c r="AA232" s="68" t="s">
        <v>264</v>
      </c>
      <c r="AB232" s="68" t="s">
        <v>273</v>
      </c>
      <c r="AC232" s="68" t="s">
        <v>264</v>
      </c>
      <c r="AD232" s="68" t="s">
        <v>264</v>
      </c>
      <c r="AE232" s="68" t="s">
        <v>264</v>
      </c>
      <c r="AF232" s="68" t="s">
        <v>273</v>
      </c>
      <c r="AG232" s="68" t="s">
        <v>273</v>
      </c>
      <c r="AH232" s="73" t="s">
        <v>22</v>
      </c>
      <c r="AI232" s="74" t="str">
        <f t="shared" si="43"/>
        <v>Moderado</v>
      </c>
      <c r="AJ232" s="75" t="s">
        <v>313</v>
      </c>
      <c r="AK232" s="99" t="s">
        <v>10</v>
      </c>
      <c r="AL232" s="99" t="s">
        <v>17</v>
      </c>
      <c r="AM232" s="98" t="str">
        <f t="shared" si="45"/>
        <v>C4FuerteDirectamente Indirectamente</v>
      </c>
      <c r="AN232" s="75" t="str">
        <f>VLOOKUP(AO232,Hoja3!$G$2:$H$648,2,0)</f>
        <v>A:Improbable / 3:Moderado</v>
      </c>
      <c r="AO232" s="69" t="str">
        <f>VLOOKUP(AM232,Hoja3!F:G,2,0)</f>
        <v>A3</v>
      </c>
      <c r="AP232" s="70" t="str">
        <f>VLOOKUP(AO232,'MATRIZ RAM VALORACIÓN'!$AD$10:$AE$45,2,0)</f>
        <v>Bajo</v>
      </c>
      <c r="AQ232" s="189"/>
      <c r="AR232" s="189"/>
      <c r="AS232" s="110"/>
      <c r="AT232" s="88">
        <f t="shared" si="46"/>
        <v>5</v>
      </c>
      <c r="AU232" s="88">
        <f t="shared" si="47"/>
        <v>70</v>
      </c>
      <c r="AV232" s="89">
        <f t="shared" si="48"/>
        <v>75</v>
      </c>
    </row>
    <row r="233" spans="1:48" s="78" customFormat="1" ht="164.25" hidden="1" customHeight="1" x14ac:dyDescent="0.3">
      <c r="A233" s="98" t="s">
        <v>657</v>
      </c>
      <c r="B233" s="98" t="s">
        <v>658</v>
      </c>
      <c r="C233" s="146" t="s">
        <v>783</v>
      </c>
      <c r="D233" s="146" t="s">
        <v>3426</v>
      </c>
      <c r="E233" s="68" t="s">
        <v>264</v>
      </c>
      <c r="F233" s="68" t="s">
        <v>264</v>
      </c>
      <c r="G233" s="68" t="s">
        <v>264</v>
      </c>
      <c r="H233" s="68" t="s">
        <v>264</v>
      </c>
      <c r="I233" s="68" t="s">
        <v>264</v>
      </c>
      <c r="J233" s="68" t="s">
        <v>273</v>
      </c>
      <c r="K233" s="95" t="s">
        <v>25</v>
      </c>
      <c r="L233" s="95" t="s">
        <v>21</v>
      </c>
      <c r="M233" s="69" t="str">
        <f t="shared" si="40"/>
        <v>C - Posible / 4 - Mayor</v>
      </c>
      <c r="N233" s="69" t="str">
        <f t="shared" si="41"/>
        <v>C4</v>
      </c>
      <c r="O233" s="70" t="str">
        <f>VLOOKUP(N233,'MATRIZ RAM VALORACIÓN'!$AD$10:$AE$45,2,0)</f>
        <v>Intermedio</v>
      </c>
      <c r="P233" s="71" t="str">
        <f t="shared" si="42"/>
        <v>Medio</v>
      </c>
      <c r="Q233" s="115" t="s">
        <v>2294</v>
      </c>
      <c r="R233" s="101" t="s">
        <v>2295</v>
      </c>
      <c r="S233" s="180" t="s">
        <v>45</v>
      </c>
      <c r="T233" s="94" t="s">
        <v>2557</v>
      </c>
      <c r="U233" s="73" t="s">
        <v>318</v>
      </c>
      <c r="V233" s="73" t="s">
        <v>267</v>
      </c>
      <c r="W233" s="68" t="s">
        <v>264</v>
      </c>
      <c r="X233" s="68" t="s">
        <v>264</v>
      </c>
      <c r="Y233" s="68" t="s">
        <v>264</v>
      </c>
      <c r="Z233" s="68" t="s">
        <v>264</v>
      </c>
      <c r="AA233" s="68" t="s">
        <v>264</v>
      </c>
      <c r="AB233" s="68" t="s">
        <v>264</v>
      </c>
      <c r="AC233" s="68" t="s">
        <v>264</v>
      </c>
      <c r="AD233" s="68" t="s">
        <v>264</v>
      </c>
      <c r="AE233" s="68" t="s">
        <v>264</v>
      </c>
      <c r="AF233" s="68" t="s">
        <v>273</v>
      </c>
      <c r="AG233" s="68" t="s">
        <v>273</v>
      </c>
      <c r="AH233" s="73" t="s">
        <v>22</v>
      </c>
      <c r="AI233" s="74" t="str">
        <f t="shared" si="43"/>
        <v>Moderado</v>
      </c>
      <c r="AJ233" s="75" t="s">
        <v>313</v>
      </c>
      <c r="AK233" s="99" t="s">
        <v>10</v>
      </c>
      <c r="AL233" s="99" t="s">
        <v>17</v>
      </c>
      <c r="AM233" s="98" t="str">
        <f t="shared" si="45"/>
        <v>C4FuerteDirectamente Indirectamente</v>
      </c>
      <c r="AN233" s="75" t="str">
        <f>VLOOKUP(AO233,Hoja3!$G$2:$H$648,2,0)</f>
        <v>A:Improbable / 3:Moderado</v>
      </c>
      <c r="AO233" s="69" t="str">
        <f>VLOOKUP(AM233,Hoja3!F:G,2,0)</f>
        <v>A3</v>
      </c>
      <c r="AP233" s="70" t="str">
        <f>VLOOKUP(AO233,'MATRIZ RAM VALORACIÓN'!$AD$10:$AE$45,2,0)</f>
        <v>Bajo</v>
      </c>
      <c r="AQ233" s="189"/>
      <c r="AR233" s="189"/>
      <c r="AS233" s="110"/>
      <c r="AT233" s="88">
        <f t="shared" ref="AT233:AT250" si="49">IF(U233="Automático",30,IF(U233="Manual Dependiente de TI",15,IF(U233="Manual",5,0)))</f>
        <v>5</v>
      </c>
      <c r="AU233" s="88">
        <f t="shared" ref="AU233:AU250" si="50">IF(AH233="Observaciones en operatividad",0,IF(AH233="Observaciones en diseño",20,IF(AH233="Sin observaciones",70,0)))</f>
        <v>70</v>
      </c>
      <c r="AV233" s="89">
        <f t="shared" si="48"/>
        <v>75</v>
      </c>
    </row>
    <row r="234" spans="1:48" s="78" customFormat="1" ht="164.25" hidden="1" customHeight="1" x14ac:dyDescent="0.3">
      <c r="A234" s="98" t="s">
        <v>657</v>
      </c>
      <c r="B234" s="98" t="s">
        <v>658</v>
      </c>
      <c r="C234" s="146" t="s">
        <v>783</v>
      </c>
      <c r="D234" s="146" t="s">
        <v>3426</v>
      </c>
      <c r="E234" s="68" t="s">
        <v>264</v>
      </c>
      <c r="F234" s="68" t="s">
        <v>264</v>
      </c>
      <c r="G234" s="68" t="s">
        <v>264</v>
      </c>
      <c r="H234" s="68" t="s">
        <v>264</v>
      </c>
      <c r="I234" s="68" t="s">
        <v>264</v>
      </c>
      <c r="J234" s="68" t="s">
        <v>273</v>
      </c>
      <c r="K234" s="95" t="s">
        <v>25</v>
      </c>
      <c r="L234" s="95" t="s">
        <v>21</v>
      </c>
      <c r="M234" s="69" t="str">
        <f t="shared" si="40"/>
        <v>C - Posible / 4 - Mayor</v>
      </c>
      <c r="N234" s="69" t="str">
        <f t="shared" si="41"/>
        <v>C4</v>
      </c>
      <c r="O234" s="70" t="str">
        <f>VLOOKUP(N234,'MATRIZ RAM VALORACIÓN'!$AD$10:$AE$45,2,0)</f>
        <v>Intermedio</v>
      </c>
      <c r="P234" s="71" t="str">
        <f t="shared" si="42"/>
        <v>Medio</v>
      </c>
      <c r="Q234" s="115" t="s">
        <v>784</v>
      </c>
      <c r="R234" s="101" t="s">
        <v>2296</v>
      </c>
      <c r="S234" s="168" t="s">
        <v>1641</v>
      </c>
      <c r="T234" s="94" t="s">
        <v>785</v>
      </c>
      <c r="U234" s="73" t="s">
        <v>323</v>
      </c>
      <c r="V234" s="73" t="s">
        <v>267</v>
      </c>
      <c r="W234" s="68" t="s">
        <v>264</v>
      </c>
      <c r="X234" s="68" t="s">
        <v>264</v>
      </c>
      <c r="Y234" s="68" t="s">
        <v>264</v>
      </c>
      <c r="Z234" s="68" t="s">
        <v>264</v>
      </c>
      <c r="AA234" s="68" t="s">
        <v>264</v>
      </c>
      <c r="AB234" s="68" t="s">
        <v>264</v>
      </c>
      <c r="AC234" s="68" t="s">
        <v>264</v>
      </c>
      <c r="AD234" s="68" t="s">
        <v>264</v>
      </c>
      <c r="AE234" s="68" t="s">
        <v>264</v>
      </c>
      <c r="AF234" s="68" t="s">
        <v>273</v>
      </c>
      <c r="AG234" s="68" t="s">
        <v>273</v>
      </c>
      <c r="AH234" s="73" t="s">
        <v>22</v>
      </c>
      <c r="AI234" s="74" t="str">
        <f t="shared" si="43"/>
        <v>Fuerte</v>
      </c>
      <c r="AJ234" s="75" t="s">
        <v>313</v>
      </c>
      <c r="AK234" s="99" t="s">
        <v>10</v>
      </c>
      <c r="AL234" s="99" t="s">
        <v>17</v>
      </c>
      <c r="AM234" s="98" t="str">
        <f t="shared" si="45"/>
        <v>C4FuerteDirectamente Indirectamente</v>
      </c>
      <c r="AN234" s="75" t="str">
        <f>VLOOKUP(AO234,Hoja3!$G$2:$H$648,2,0)</f>
        <v>A:Improbable / 3:Moderado</v>
      </c>
      <c r="AO234" s="69" t="str">
        <f>VLOOKUP(AM234,Hoja3!F:G,2,0)</f>
        <v>A3</v>
      </c>
      <c r="AP234" s="70" t="str">
        <f>VLOOKUP(AO234,'MATRIZ RAM VALORACIÓN'!$AD$10:$AE$45,2,0)</f>
        <v>Bajo</v>
      </c>
      <c r="AQ234" s="189"/>
      <c r="AR234" s="189"/>
      <c r="AS234" s="110"/>
      <c r="AT234" s="88">
        <f t="shared" si="49"/>
        <v>30</v>
      </c>
      <c r="AU234" s="88">
        <f t="shared" si="50"/>
        <v>70</v>
      </c>
      <c r="AV234" s="89">
        <f t="shared" si="48"/>
        <v>100</v>
      </c>
    </row>
    <row r="235" spans="1:48" s="78" customFormat="1" ht="164.25" hidden="1" customHeight="1" x14ac:dyDescent="0.3">
      <c r="A235" s="98" t="s">
        <v>657</v>
      </c>
      <c r="B235" s="98" t="s">
        <v>658</v>
      </c>
      <c r="C235" s="146" t="s">
        <v>783</v>
      </c>
      <c r="D235" s="146" t="s">
        <v>3426</v>
      </c>
      <c r="E235" s="68" t="s">
        <v>264</v>
      </c>
      <c r="F235" s="68" t="s">
        <v>264</v>
      </c>
      <c r="G235" s="68" t="s">
        <v>264</v>
      </c>
      <c r="H235" s="68" t="s">
        <v>264</v>
      </c>
      <c r="I235" s="68" t="s">
        <v>264</v>
      </c>
      <c r="J235" s="68" t="s">
        <v>273</v>
      </c>
      <c r="K235" s="95" t="s">
        <v>25</v>
      </c>
      <c r="L235" s="95" t="s">
        <v>21</v>
      </c>
      <c r="M235" s="69" t="str">
        <f t="shared" si="40"/>
        <v>C - Posible / 4 - Mayor</v>
      </c>
      <c r="N235" s="69" t="str">
        <f t="shared" si="41"/>
        <v>C4</v>
      </c>
      <c r="O235" s="70" t="str">
        <f>VLOOKUP(N235,'MATRIZ RAM VALORACIÓN'!$AD$10:$AE$45,2,0)</f>
        <v>Intermedio</v>
      </c>
      <c r="P235" s="71" t="str">
        <f t="shared" si="42"/>
        <v>Medio</v>
      </c>
      <c r="Q235" s="115" t="s">
        <v>786</v>
      </c>
      <c r="R235" s="101" t="s">
        <v>787</v>
      </c>
      <c r="S235" s="180" t="s">
        <v>43</v>
      </c>
      <c r="T235" s="94" t="s">
        <v>2403</v>
      </c>
      <c r="U235" s="73" t="s">
        <v>318</v>
      </c>
      <c r="V235" s="73" t="s">
        <v>267</v>
      </c>
      <c r="W235" s="68" t="s">
        <v>264</v>
      </c>
      <c r="X235" s="68" t="s">
        <v>264</v>
      </c>
      <c r="Y235" s="68" t="s">
        <v>264</v>
      </c>
      <c r="Z235" s="68" t="s">
        <v>264</v>
      </c>
      <c r="AA235" s="68" t="s">
        <v>264</v>
      </c>
      <c r="AB235" s="68" t="s">
        <v>264</v>
      </c>
      <c r="AC235" s="68" t="s">
        <v>264</v>
      </c>
      <c r="AD235" s="68" t="s">
        <v>264</v>
      </c>
      <c r="AE235" s="68" t="s">
        <v>264</v>
      </c>
      <c r="AF235" s="68" t="s">
        <v>273</v>
      </c>
      <c r="AG235" s="68" t="s">
        <v>273</v>
      </c>
      <c r="AH235" s="73" t="s">
        <v>22</v>
      </c>
      <c r="AI235" s="74" t="str">
        <f t="shared" si="43"/>
        <v>Moderado</v>
      </c>
      <c r="AJ235" s="75" t="s">
        <v>313</v>
      </c>
      <c r="AK235" s="99" t="s">
        <v>10</v>
      </c>
      <c r="AL235" s="99" t="s">
        <v>17</v>
      </c>
      <c r="AM235" s="98" t="str">
        <f t="shared" si="45"/>
        <v>C4FuerteDirectamente Indirectamente</v>
      </c>
      <c r="AN235" s="75" t="str">
        <f>VLOOKUP(AO235,Hoja3!$G$2:$H$648,2,0)</f>
        <v>A:Improbable / 3:Moderado</v>
      </c>
      <c r="AO235" s="69" t="str">
        <f>VLOOKUP(AM235,Hoja3!F:G,2,0)</f>
        <v>A3</v>
      </c>
      <c r="AP235" s="70" t="str">
        <f>VLOOKUP(AO235,'MATRIZ RAM VALORACIÓN'!$AD$10:$AE$45,2,0)</f>
        <v>Bajo</v>
      </c>
      <c r="AQ235" s="189"/>
      <c r="AR235" s="189"/>
      <c r="AS235" s="110"/>
      <c r="AT235" s="88">
        <f t="shared" si="49"/>
        <v>5</v>
      </c>
      <c r="AU235" s="88">
        <f t="shared" si="50"/>
        <v>70</v>
      </c>
      <c r="AV235" s="89">
        <f t="shared" si="48"/>
        <v>75</v>
      </c>
    </row>
    <row r="236" spans="1:48" s="78" customFormat="1" ht="164.25" hidden="1" customHeight="1" x14ac:dyDescent="0.3">
      <c r="A236" s="98" t="s">
        <v>657</v>
      </c>
      <c r="B236" s="98" t="s">
        <v>658</v>
      </c>
      <c r="C236" s="146" t="s">
        <v>783</v>
      </c>
      <c r="D236" s="146" t="s">
        <v>3426</v>
      </c>
      <c r="E236" s="68" t="s">
        <v>264</v>
      </c>
      <c r="F236" s="68" t="s">
        <v>264</v>
      </c>
      <c r="G236" s="68" t="s">
        <v>264</v>
      </c>
      <c r="H236" s="68" t="s">
        <v>264</v>
      </c>
      <c r="I236" s="68" t="s">
        <v>264</v>
      </c>
      <c r="J236" s="68" t="s">
        <v>273</v>
      </c>
      <c r="K236" s="95" t="s">
        <v>25</v>
      </c>
      <c r="L236" s="95" t="s">
        <v>21</v>
      </c>
      <c r="M236" s="69" t="str">
        <f t="shared" si="40"/>
        <v>C - Posible / 4 - Mayor</v>
      </c>
      <c r="N236" s="69" t="str">
        <f t="shared" si="41"/>
        <v>C4</v>
      </c>
      <c r="O236" s="70" t="str">
        <f>VLOOKUP(N236,'MATRIZ RAM VALORACIÓN'!$AD$10:$AE$45,2,0)</f>
        <v>Intermedio</v>
      </c>
      <c r="P236" s="71" t="str">
        <f t="shared" si="42"/>
        <v>Medio</v>
      </c>
      <c r="Q236" s="115" t="s">
        <v>788</v>
      </c>
      <c r="R236" s="101" t="s">
        <v>3388</v>
      </c>
      <c r="S236" s="180" t="s">
        <v>359</v>
      </c>
      <c r="T236" s="94" t="s">
        <v>2404</v>
      </c>
      <c r="U236" s="73" t="s">
        <v>318</v>
      </c>
      <c r="V236" s="73" t="s">
        <v>267</v>
      </c>
      <c r="W236" s="68" t="s">
        <v>264</v>
      </c>
      <c r="X236" s="68" t="s">
        <v>264</v>
      </c>
      <c r="Y236" s="68" t="s">
        <v>264</v>
      </c>
      <c r="Z236" s="68" t="s">
        <v>264</v>
      </c>
      <c r="AA236" s="68" t="s">
        <v>264</v>
      </c>
      <c r="AB236" s="68" t="s">
        <v>264</v>
      </c>
      <c r="AC236" s="68" t="s">
        <v>264</v>
      </c>
      <c r="AD236" s="68" t="s">
        <v>264</v>
      </c>
      <c r="AE236" s="68" t="s">
        <v>264</v>
      </c>
      <c r="AF236" s="68" t="s">
        <v>273</v>
      </c>
      <c r="AG236" s="68" t="s">
        <v>273</v>
      </c>
      <c r="AH236" s="73" t="s">
        <v>22</v>
      </c>
      <c r="AI236" s="74" t="str">
        <f t="shared" si="43"/>
        <v>Moderado</v>
      </c>
      <c r="AJ236" s="75" t="s">
        <v>313</v>
      </c>
      <c r="AK236" s="99" t="s">
        <v>10</v>
      </c>
      <c r="AL236" s="99" t="s">
        <v>17</v>
      </c>
      <c r="AM236" s="98" t="str">
        <f t="shared" si="45"/>
        <v>C4FuerteDirectamente Indirectamente</v>
      </c>
      <c r="AN236" s="75" t="str">
        <f>VLOOKUP(AO236,Hoja3!$G$2:$H$648,2,0)</f>
        <v>A:Improbable / 3:Moderado</v>
      </c>
      <c r="AO236" s="69" t="str">
        <f>VLOOKUP(AM236,Hoja3!F:G,2,0)</f>
        <v>A3</v>
      </c>
      <c r="AP236" s="70" t="str">
        <f>VLOOKUP(AO236,'MATRIZ RAM VALORACIÓN'!$AD$10:$AE$45,2,0)</f>
        <v>Bajo</v>
      </c>
      <c r="AQ236" s="189"/>
      <c r="AR236" s="189"/>
      <c r="AS236" s="110"/>
      <c r="AT236" s="88">
        <f t="shared" si="49"/>
        <v>5</v>
      </c>
      <c r="AU236" s="88">
        <f t="shared" si="50"/>
        <v>70</v>
      </c>
      <c r="AV236" s="89">
        <f t="shared" si="48"/>
        <v>75</v>
      </c>
    </row>
    <row r="237" spans="1:48" s="78" customFormat="1" ht="164.25" hidden="1" customHeight="1" x14ac:dyDescent="0.3">
      <c r="A237" s="98" t="s">
        <v>657</v>
      </c>
      <c r="B237" s="98" t="s">
        <v>658</v>
      </c>
      <c r="C237" s="146" t="s">
        <v>783</v>
      </c>
      <c r="D237" s="146" t="s">
        <v>3426</v>
      </c>
      <c r="E237" s="68" t="s">
        <v>264</v>
      </c>
      <c r="F237" s="68" t="s">
        <v>264</v>
      </c>
      <c r="G237" s="68" t="s">
        <v>264</v>
      </c>
      <c r="H237" s="68" t="s">
        <v>264</v>
      </c>
      <c r="I237" s="68" t="s">
        <v>264</v>
      </c>
      <c r="J237" s="68" t="s">
        <v>273</v>
      </c>
      <c r="K237" s="95" t="s">
        <v>25</v>
      </c>
      <c r="L237" s="95" t="s">
        <v>21</v>
      </c>
      <c r="M237" s="69" t="str">
        <f t="shared" si="40"/>
        <v>C - Posible / 4 - Mayor</v>
      </c>
      <c r="N237" s="69" t="str">
        <f t="shared" si="41"/>
        <v>C4</v>
      </c>
      <c r="O237" s="70" t="str">
        <f>VLOOKUP(N237,'MATRIZ RAM VALORACIÓN'!$AD$10:$AE$45,2,0)</f>
        <v>Intermedio</v>
      </c>
      <c r="P237" s="71" t="str">
        <f t="shared" si="42"/>
        <v>Medio</v>
      </c>
      <c r="Q237" s="115" t="s">
        <v>2297</v>
      </c>
      <c r="R237" s="101" t="s">
        <v>2298</v>
      </c>
      <c r="S237" s="180" t="s">
        <v>33</v>
      </c>
      <c r="T237" s="94" t="s">
        <v>789</v>
      </c>
      <c r="U237" s="73" t="s">
        <v>311</v>
      </c>
      <c r="V237" s="73" t="s">
        <v>267</v>
      </c>
      <c r="W237" s="68" t="s">
        <v>264</v>
      </c>
      <c r="X237" s="68" t="s">
        <v>264</v>
      </c>
      <c r="Y237" s="68" t="s">
        <v>264</v>
      </c>
      <c r="Z237" s="68" t="s">
        <v>264</v>
      </c>
      <c r="AA237" s="68" t="s">
        <v>264</v>
      </c>
      <c r="AB237" s="68" t="s">
        <v>264</v>
      </c>
      <c r="AC237" s="68" t="s">
        <v>264</v>
      </c>
      <c r="AD237" s="68" t="s">
        <v>264</v>
      </c>
      <c r="AE237" s="68" t="s">
        <v>264</v>
      </c>
      <c r="AF237" s="68" t="s">
        <v>273</v>
      </c>
      <c r="AG237" s="68" t="s">
        <v>273</v>
      </c>
      <c r="AH237" s="73" t="s">
        <v>22</v>
      </c>
      <c r="AI237" s="74" t="str">
        <f t="shared" si="43"/>
        <v>Moderado</v>
      </c>
      <c r="AJ237" s="75" t="s">
        <v>313</v>
      </c>
      <c r="AK237" s="99" t="s">
        <v>10</v>
      </c>
      <c r="AL237" s="99" t="s">
        <v>17</v>
      </c>
      <c r="AM237" s="98" t="str">
        <f t="shared" si="45"/>
        <v>C4FuerteDirectamente Indirectamente</v>
      </c>
      <c r="AN237" s="75" t="str">
        <f>VLOOKUP(AO237,Hoja3!$G$2:$H$648,2,0)</f>
        <v>A:Improbable / 3:Moderado</v>
      </c>
      <c r="AO237" s="69" t="str">
        <f>VLOOKUP(AM237,Hoja3!F:G,2,0)</f>
        <v>A3</v>
      </c>
      <c r="AP237" s="70" t="str">
        <f>VLOOKUP(AO237,'MATRIZ RAM VALORACIÓN'!$AD$10:$AE$45,2,0)</f>
        <v>Bajo</v>
      </c>
      <c r="AQ237" s="189"/>
      <c r="AR237" s="189"/>
      <c r="AS237" s="110"/>
      <c r="AT237" s="88">
        <f t="shared" si="49"/>
        <v>15</v>
      </c>
      <c r="AU237" s="88">
        <f t="shared" si="50"/>
        <v>70</v>
      </c>
      <c r="AV237" s="89">
        <f t="shared" si="48"/>
        <v>85</v>
      </c>
    </row>
    <row r="238" spans="1:48" s="78" customFormat="1" ht="164.25" hidden="1" customHeight="1" x14ac:dyDescent="0.3">
      <c r="A238" s="98" t="s">
        <v>657</v>
      </c>
      <c r="B238" s="98" t="s">
        <v>658</v>
      </c>
      <c r="C238" s="146" t="s">
        <v>3316</v>
      </c>
      <c r="D238" s="146" t="s">
        <v>3427</v>
      </c>
      <c r="E238" s="68" t="s">
        <v>264</v>
      </c>
      <c r="F238" s="68" t="s">
        <v>264</v>
      </c>
      <c r="G238" s="68" t="s">
        <v>264</v>
      </c>
      <c r="H238" s="68" t="s">
        <v>264</v>
      </c>
      <c r="I238" s="68" t="s">
        <v>264</v>
      </c>
      <c r="J238" s="68" t="s">
        <v>273</v>
      </c>
      <c r="K238" s="95" t="s">
        <v>25</v>
      </c>
      <c r="L238" s="95" t="s">
        <v>21</v>
      </c>
      <c r="M238" s="69" t="str">
        <f t="shared" si="40"/>
        <v>C - Posible / 4 - Mayor</v>
      </c>
      <c r="N238" s="69" t="str">
        <f t="shared" si="41"/>
        <v>C4</v>
      </c>
      <c r="O238" s="70" t="str">
        <f>VLOOKUP(N238,'MATRIZ RAM VALORACIÓN'!$AD$10:$AE$45,2,0)</f>
        <v>Intermedio</v>
      </c>
      <c r="P238" s="71" t="str">
        <f t="shared" si="42"/>
        <v>Medio</v>
      </c>
      <c r="Q238" s="115" t="s">
        <v>2292</v>
      </c>
      <c r="R238" s="101" t="s">
        <v>2293</v>
      </c>
      <c r="S238" s="180" t="s">
        <v>33</v>
      </c>
      <c r="T238" s="94" t="s">
        <v>2402</v>
      </c>
      <c r="U238" s="73" t="s">
        <v>318</v>
      </c>
      <c r="V238" s="73" t="s">
        <v>267</v>
      </c>
      <c r="W238" s="68" t="s">
        <v>264</v>
      </c>
      <c r="X238" s="68" t="s">
        <v>264</v>
      </c>
      <c r="Y238" s="68" t="s">
        <v>264</v>
      </c>
      <c r="Z238" s="68" t="s">
        <v>264</v>
      </c>
      <c r="AA238" s="68" t="s">
        <v>264</v>
      </c>
      <c r="AB238" s="68" t="s">
        <v>273</v>
      </c>
      <c r="AC238" s="68" t="s">
        <v>264</v>
      </c>
      <c r="AD238" s="68" t="s">
        <v>264</v>
      </c>
      <c r="AE238" s="68" t="s">
        <v>264</v>
      </c>
      <c r="AF238" s="68" t="s">
        <v>273</v>
      </c>
      <c r="AG238" s="68" t="s">
        <v>273</v>
      </c>
      <c r="AH238" s="73" t="s">
        <v>22</v>
      </c>
      <c r="AI238" s="74" t="str">
        <f t="shared" si="43"/>
        <v>Moderado</v>
      </c>
      <c r="AJ238" s="75" t="s">
        <v>313</v>
      </c>
      <c r="AK238" s="99" t="s">
        <v>10</v>
      </c>
      <c r="AL238" s="99" t="s">
        <v>17</v>
      </c>
      <c r="AM238" s="98" t="str">
        <f t="shared" si="45"/>
        <v>C4FuerteDirectamente Indirectamente</v>
      </c>
      <c r="AN238" s="75" t="str">
        <f>VLOOKUP(AO238,Hoja3!$G$2:$H$648,2,0)</f>
        <v>A:Improbable / 3:Moderado</v>
      </c>
      <c r="AO238" s="69" t="str">
        <f>VLOOKUP(AM238,Hoja3!F:G,2,0)</f>
        <v>A3</v>
      </c>
      <c r="AP238" s="70" t="str">
        <f>VLOOKUP(AO238,'MATRIZ RAM VALORACIÓN'!$AD$10:$AE$45,2,0)</f>
        <v>Bajo</v>
      </c>
      <c r="AQ238" s="189"/>
      <c r="AR238" s="189"/>
      <c r="AS238" s="110"/>
      <c r="AT238" s="88">
        <f t="shared" si="49"/>
        <v>5</v>
      </c>
      <c r="AU238" s="88">
        <f t="shared" si="50"/>
        <v>70</v>
      </c>
      <c r="AV238" s="89">
        <f t="shared" si="48"/>
        <v>75</v>
      </c>
    </row>
    <row r="239" spans="1:48" s="78" customFormat="1" ht="164.25" hidden="1" customHeight="1" x14ac:dyDescent="0.3">
      <c r="A239" s="98" t="s">
        <v>657</v>
      </c>
      <c r="B239" s="98" t="s">
        <v>658</v>
      </c>
      <c r="C239" s="146" t="s">
        <v>3316</v>
      </c>
      <c r="D239" s="146" t="s">
        <v>3427</v>
      </c>
      <c r="E239" s="68" t="s">
        <v>264</v>
      </c>
      <c r="F239" s="68" t="s">
        <v>264</v>
      </c>
      <c r="G239" s="68" t="s">
        <v>264</v>
      </c>
      <c r="H239" s="68" t="s">
        <v>264</v>
      </c>
      <c r="I239" s="68" t="s">
        <v>264</v>
      </c>
      <c r="J239" s="68" t="s">
        <v>273</v>
      </c>
      <c r="K239" s="95" t="s">
        <v>25</v>
      </c>
      <c r="L239" s="95" t="s">
        <v>21</v>
      </c>
      <c r="M239" s="69" t="str">
        <f t="shared" si="40"/>
        <v>C - Posible / 4 - Mayor</v>
      </c>
      <c r="N239" s="69" t="str">
        <f t="shared" si="41"/>
        <v>C4</v>
      </c>
      <c r="O239" s="70" t="str">
        <f>VLOOKUP(N239,'MATRIZ RAM VALORACIÓN'!$AD$10:$AE$45,2,0)</f>
        <v>Intermedio</v>
      </c>
      <c r="P239" s="71" t="str">
        <f t="shared" si="42"/>
        <v>Medio</v>
      </c>
      <c r="Q239" s="115" t="s">
        <v>3389</v>
      </c>
      <c r="R239" s="145" t="s">
        <v>3390</v>
      </c>
      <c r="S239" s="180" t="s">
        <v>33</v>
      </c>
      <c r="T239" s="94" t="s">
        <v>2555</v>
      </c>
      <c r="U239" s="73" t="s">
        <v>318</v>
      </c>
      <c r="V239" s="73" t="s">
        <v>267</v>
      </c>
      <c r="W239" s="68" t="s">
        <v>264</v>
      </c>
      <c r="X239" s="68" t="s">
        <v>264</v>
      </c>
      <c r="Y239" s="68" t="s">
        <v>264</v>
      </c>
      <c r="Z239" s="68" t="s">
        <v>264</v>
      </c>
      <c r="AA239" s="68" t="s">
        <v>264</v>
      </c>
      <c r="AB239" s="68" t="s">
        <v>273</v>
      </c>
      <c r="AC239" s="68" t="s">
        <v>264</v>
      </c>
      <c r="AD239" s="68" t="s">
        <v>264</v>
      </c>
      <c r="AE239" s="68" t="s">
        <v>264</v>
      </c>
      <c r="AF239" s="68" t="s">
        <v>273</v>
      </c>
      <c r="AG239" s="68" t="s">
        <v>273</v>
      </c>
      <c r="AH239" s="73" t="s">
        <v>22</v>
      </c>
      <c r="AI239" s="74" t="str">
        <f t="shared" si="43"/>
        <v>Moderado</v>
      </c>
      <c r="AJ239" s="75" t="s">
        <v>313</v>
      </c>
      <c r="AK239" s="99" t="s">
        <v>10</v>
      </c>
      <c r="AL239" s="99" t="s">
        <v>17</v>
      </c>
      <c r="AM239" s="98" t="str">
        <f t="shared" si="45"/>
        <v>C4FuerteDirectamente Indirectamente</v>
      </c>
      <c r="AN239" s="75" t="str">
        <f>VLOOKUP(AO239,Hoja3!$G$2:$H$648,2,0)</f>
        <v>A:Improbable / 3:Moderado</v>
      </c>
      <c r="AO239" s="69" t="str">
        <f>VLOOKUP(AM239,Hoja3!F:G,2,0)</f>
        <v>A3</v>
      </c>
      <c r="AP239" s="70" t="str">
        <f>VLOOKUP(AO239,'MATRIZ RAM VALORACIÓN'!$AD$10:$AE$45,2,0)</f>
        <v>Bajo</v>
      </c>
      <c r="AQ239" s="189"/>
      <c r="AR239" s="189"/>
      <c r="AS239" s="110"/>
      <c r="AT239" s="88">
        <f t="shared" si="49"/>
        <v>5</v>
      </c>
      <c r="AU239" s="88">
        <f t="shared" si="50"/>
        <v>70</v>
      </c>
      <c r="AV239" s="89">
        <f t="shared" si="48"/>
        <v>75</v>
      </c>
    </row>
    <row r="240" spans="1:48" s="78" customFormat="1" ht="164.25" hidden="1" customHeight="1" x14ac:dyDescent="0.3">
      <c r="A240" s="98" t="s">
        <v>657</v>
      </c>
      <c r="B240" s="98" t="s">
        <v>658</v>
      </c>
      <c r="C240" s="146" t="s">
        <v>3316</v>
      </c>
      <c r="D240" s="146" t="s">
        <v>3427</v>
      </c>
      <c r="E240" s="68" t="s">
        <v>264</v>
      </c>
      <c r="F240" s="68" t="s">
        <v>264</v>
      </c>
      <c r="G240" s="68" t="s">
        <v>264</v>
      </c>
      <c r="H240" s="68" t="s">
        <v>264</v>
      </c>
      <c r="I240" s="68" t="s">
        <v>264</v>
      </c>
      <c r="J240" s="68" t="s">
        <v>273</v>
      </c>
      <c r="K240" s="95" t="s">
        <v>25</v>
      </c>
      <c r="L240" s="95" t="s">
        <v>21</v>
      </c>
      <c r="M240" s="69" t="str">
        <f t="shared" si="40"/>
        <v>C - Posible / 4 - Mayor</v>
      </c>
      <c r="N240" s="69" t="str">
        <f t="shared" si="41"/>
        <v>C4</v>
      </c>
      <c r="O240" s="70" t="str">
        <f>VLOOKUP(N240,'MATRIZ RAM VALORACIÓN'!$AD$10:$AE$45,2,0)</f>
        <v>Intermedio</v>
      </c>
      <c r="P240" s="71" t="str">
        <f t="shared" si="42"/>
        <v>Medio</v>
      </c>
      <c r="Q240" s="115" t="s">
        <v>781</v>
      </c>
      <c r="R240" s="101" t="s">
        <v>782</v>
      </c>
      <c r="S240" s="180" t="s">
        <v>33</v>
      </c>
      <c r="T240" s="94" t="s">
        <v>3066</v>
      </c>
      <c r="U240" s="73" t="s">
        <v>311</v>
      </c>
      <c r="V240" s="73" t="s">
        <v>265</v>
      </c>
      <c r="W240" s="68" t="s">
        <v>264</v>
      </c>
      <c r="X240" s="68" t="s">
        <v>264</v>
      </c>
      <c r="Y240" s="68" t="s">
        <v>264</v>
      </c>
      <c r="Z240" s="68" t="s">
        <v>264</v>
      </c>
      <c r="AA240" s="68" t="s">
        <v>264</v>
      </c>
      <c r="AB240" s="68" t="s">
        <v>273</v>
      </c>
      <c r="AC240" s="68" t="s">
        <v>264</v>
      </c>
      <c r="AD240" s="68" t="s">
        <v>264</v>
      </c>
      <c r="AE240" s="68" t="s">
        <v>264</v>
      </c>
      <c r="AF240" s="68" t="s">
        <v>273</v>
      </c>
      <c r="AG240" s="68" t="s">
        <v>273</v>
      </c>
      <c r="AH240" s="73" t="s">
        <v>22</v>
      </c>
      <c r="AI240" s="74" t="str">
        <f t="shared" si="43"/>
        <v>Moderado</v>
      </c>
      <c r="AJ240" s="75" t="s">
        <v>313</v>
      </c>
      <c r="AK240" s="99" t="s">
        <v>10</v>
      </c>
      <c r="AL240" s="99" t="s">
        <v>17</v>
      </c>
      <c r="AM240" s="98" t="str">
        <f t="shared" si="45"/>
        <v>C4FuerteDirectamente Indirectamente</v>
      </c>
      <c r="AN240" s="75" t="str">
        <f>VLOOKUP(AO240,Hoja3!$G$2:$H$648,2,0)</f>
        <v>A:Improbable / 3:Moderado</v>
      </c>
      <c r="AO240" s="69" t="str">
        <f>VLOOKUP(AM240,Hoja3!F:G,2,0)</f>
        <v>A3</v>
      </c>
      <c r="AP240" s="70" t="str">
        <f>VLOOKUP(AO240,'MATRIZ RAM VALORACIÓN'!$AD$10:$AE$45,2,0)</f>
        <v>Bajo</v>
      </c>
      <c r="AQ240" s="189"/>
      <c r="AR240" s="189"/>
      <c r="AS240" s="110"/>
      <c r="AT240" s="88">
        <f t="shared" si="49"/>
        <v>15</v>
      </c>
      <c r="AU240" s="88">
        <f t="shared" si="50"/>
        <v>70</v>
      </c>
      <c r="AV240" s="89">
        <f t="shared" si="48"/>
        <v>85</v>
      </c>
    </row>
    <row r="241" spans="1:48" s="78" customFormat="1" ht="164.25" hidden="1" customHeight="1" x14ac:dyDescent="0.3">
      <c r="A241" s="98" t="s">
        <v>657</v>
      </c>
      <c r="B241" s="98" t="s">
        <v>658</v>
      </c>
      <c r="C241" s="146" t="s">
        <v>3316</v>
      </c>
      <c r="D241" s="146" t="s">
        <v>3427</v>
      </c>
      <c r="E241" s="68" t="s">
        <v>264</v>
      </c>
      <c r="F241" s="68" t="s">
        <v>264</v>
      </c>
      <c r="G241" s="68" t="s">
        <v>264</v>
      </c>
      <c r="H241" s="68" t="s">
        <v>264</v>
      </c>
      <c r="I241" s="68" t="s">
        <v>264</v>
      </c>
      <c r="J241" s="68" t="s">
        <v>273</v>
      </c>
      <c r="K241" s="95" t="s">
        <v>25</v>
      </c>
      <c r="L241" s="95" t="s">
        <v>21</v>
      </c>
      <c r="M241" s="69" t="str">
        <f t="shared" si="40"/>
        <v>C - Posible / 4 - Mayor</v>
      </c>
      <c r="N241" s="69" t="str">
        <f t="shared" si="41"/>
        <v>C4</v>
      </c>
      <c r="O241" s="70" t="str">
        <f>VLOOKUP(N241,'MATRIZ RAM VALORACIÓN'!$AD$10:$AE$45,2,0)</f>
        <v>Intermedio</v>
      </c>
      <c r="P241" s="71" t="str">
        <f t="shared" si="42"/>
        <v>Medio</v>
      </c>
      <c r="Q241" s="115" t="s">
        <v>3351</v>
      </c>
      <c r="R241" s="146" t="s">
        <v>3393</v>
      </c>
      <c r="S241" s="180" t="s">
        <v>33</v>
      </c>
      <c r="T241" s="67" t="s">
        <v>3317</v>
      </c>
      <c r="U241" s="73" t="s">
        <v>311</v>
      </c>
      <c r="V241" s="73" t="s">
        <v>267</v>
      </c>
      <c r="W241" s="68" t="s">
        <v>264</v>
      </c>
      <c r="X241" s="68" t="s">
        <v>264</v>
      </c>
      <c r="Y241" s="68" t="s">
        <v>264</v>
      </c>
      <c r="Z241" s="68" t="s">
        <v>264</v>
      </c>
      <c r="AA241" s="68" t="s">
        <v>264</v>
      </c>
      <c r="AB241" s="68" t="s">
        <v>273</v>
      </c>
      <c r="AC241" s="68" t="s">
        <v>264</v>
      </c>
      <c r="AD241" s="68" t="s">
        <v>264</v>
      </c>
      <c r="AE241" s="68" t="s">
        <v>264</v>
      </c>
      <c r="AF241" s="68" t="s">
        <v>273</v>
      </c>
      <c r="AG241" s="68" t="s">
        <v>273</v>
      </c>
      <c r="AH241" s="73" t="s">
        <v>22</v>
      </c>
      <c r="AI241" s="74" t="str">
        <f t="shared" si="43"/>
        <v>Moderado</v>
      </c>
      <c r="AJ241" s="75" t="s">
        <v>313</v>
      </c>
      <c r="AK241" s="99" t="s">
        <v>10</v>
      </c>
      <c r="AL241" s="99" t="s">
        <v>17</v>
      </c>
      <c r="AM241" s="98" t="str">
        <f t="shared" si="45"/>
        <v>C4FuerteDirectamente Indirectamente</v>
      </c>
      <c r="AN241" s="75" t="str">
        <f>VLOOKUP(AO241,Hoja3!$G$2:$H$648,2,0)</f>
        <v>A:Improbable / 3:Moderado</v>
      </c>
      <c r="AO241" s="69" t="str">
        <f>VLOOKUP(AM241,Hoja3!F:G,2,0)</f>
        <v>A3</v>
      </c>
      <c r="AP241" s="70" t="str">
        <f>VLOOKUP(AO241,'MATRIZ RAM VALORACIÓN'!$AD$10:$AE$45,2,0)</f>
        <v>Bajo</v>
      </c>
      <c r="AQ241" s="189"/>
      <c r="AR241" s="189"/>
      <c r="AS241" s="110"/>
      <c r="AT241" s="88">
        <f t="shared" si="49"/>
        <v>15</v>
      </c>
      <c r="AU241" s="88">
        <f t="shared" si="50"/>
        <v>70</v>
      </c>
      <c r="AV241" s="89">
        <f t="shared" si="48"/>
        <v>85</v>
      </c>
    </row>
    <row r="242" spans="1:48" s="78" customFormat="1" ht="164.25" hidden="1" customHeight="1" x14ac:dyDescent="0.3">
      <c r="A242" s="98" t="s">
        <v>657</v>
      </c>
      <c r="B242" s="98" t="s">
        <v>658</v>
      </c>
      <c r="C242" s="146" t="s">
        <v>768</v>
      </c>
      <c r="D242" s="146" t="s">
        <v>2202</v>
      </c>
      <c r="E242" s="68" t="s">
        <v>264</v>
      </c>
      <c r="F242" s="68" t="s">
        <v>264</v>
      </c>
      <c r="G242" s="68" t="s">
        <v>264</v>
      </c>
      <c r="H242" s="68" t="s">
        <v>264</v>
      </c>
      <c r="I242" s="68" t="s">
        <v>264</v>
      </c>
      <c r="J242" s="68" t="s">
        <v>273</v>
      </c>
      <c r="K242" s="95" t="s">
        <v>25</v>
      </c>
      <c r="L242" s="95" t="s">
        <v>21</v>
      </c>
      <c r="M242" s="69" t="str">
        <f t="shared" si="40"/>
        <v>C - Posible / 4 - Mayor</v>
      </c>
      <c r="N242" s="69" t="str">
        <f t="shared" si="41"/>
        <v>C4</v>
      </c>
      <c r="O242" s="70" t="str">
        <f>VLOOKUP(N242,'MATRIZ RAM VALORACIÓN'!$AD$10:$AE$45,2,0)</f>
        <v>Intermedio</v>
      </c>
      <c r="P242" s="71" t="str">
        <f t="shared" si="42"/>
        <v>Medio</v>
      </c>
      <c r="Q242" s="115" t="s">
        <v>772</v>
      </c>
      <c r="R242" s="101" t="s">
        <v>2290</v>
      </c>
      <c r="S242" s="180" t="s">
        <v>43</v>
      </c>
      <c r="T242" s="94" t="s">
        <v>2401</v>
      </c>
      <c r="U242" s="73" t="s">
        <v>311</v>
      </c>
      <c r="V242" s="73" t="s">
        <v>265</v>
      </c>
      <c r="W242" s="68" t="s">
        <v>264</v>
      </c>
      <c r="X242" s="68" t="s">
        <v>264</v>
      </c>
      <c r="Y242" s="68" t="s">
        <v>264</v>
      </c>
      <c r="Z242" s="68" t="s">
        <v>264</v>
      </c>
      <c r="AA242" s="68" t="s">
        <v>264</v>
      </c>
      <c r="AB242" s="68" t="s">
        <v>273</v>
      </c>
      <c r="AC242" s="68" t="s">
        <v>264</v>
      </c>
      <c r="AD242" s="68" t="s">
        <v>264</v>
      </c>
      <c r="AE242" s="68" t="s">
        <v>264</v>
      </c>
      <c r="AF242" s="68" t="s">
        <v>273</v>
      </c>
      <c r="AG242" s="68" t="s">
        <v>273</v>
      </c>
      <c r="AH242" s="73" t="s">
        <v>22</v>
      </c>
      <c r="AI242" s="74" t="str">
        <f t="shared" si="43"/>
        <v>Moderado</v>
      </c>
      <c r="AJ242" s="75" t="s">
        <v>313</v>
      </c>
      <c r="AK242" s="99" t="s">
        <v>10</v>
      </c>
      <c r="AL242" s="99" t="s">
        <v>17</v>
      </c>
      <c r="AM242" s="98" t="str">
        <f t="shared" si="45"/>
        <v>C4FuerteDirectamente Indirectamente</v>
      </c>
      <c r="AN242" s="75" t="str">
        <f>VLOOKUP(AO242,Hoja3!$G$2:$H$648,2,0)</f>
        <v>A:Improbable / 3:Moderado</v>
      </c>
      <c r="AO242" s="69" t="str">
        <f>VLOOKUP(AM242,Hoja3!F:G,2,0)</f>
        <v>A3</v>
      </c>
      <c r="AP242" s="70" t="str">
        <f>VLOOKUP(AO242,'MATRIZ RAM VALORACIÓN'!$AD$10:$AE$45,2,0)</f>
        <v>Bajo</v>
      </c>
      <c r="AQ242" s="189"/>
      <c r="AR242" s="189"/>
      <c r="AS242" s="110"/>
      <c r="AT242" s="88">
        <f t="shared" si="49"/>
        <v>15</v>
      </c>
      <c r="AU242" s="88">
        <f t="shared" si="50"/>
        <v>70</v>
      </c>
      <c r="AV242" s="89">
        <f t="shared" si="48"/>
        <v>85</v>
      </c>
    </row>
    <row r="243" spans="1:48" s="78" customFormat="1" ht="164.25" hidden="1" customHeight="1" x14ac:dyDescent="0.3">
      <c r="A243" s="98" t="s">
        <v>657</v>
      </c>
      <c r="B243" s="98" t="s">
        <v>658</v>
      </c>
      <c r="C243" s="146" t="s">
        <v>768</v>
      </c>
      <c r="D243" s="146" t="s">
        <v>2202</v>
      </c>
      <c r="E243" s="68" t="s">
        <v>264</v>
      </c>
      <c r="F243" s="68" t="s">
        <v>264</v>
      </c>
      <c r="G243" s="68" t="s">
        <v>264</v>
      </c>
      <c r="H243" s="68" t="s">
        <v>264</v>
      </c>
      <c r="I243" s="68" t="s">
        <v>264</v>
      </c>
      <c r="J243" s="68" t="s">
        <v>273</v>
      </c>
      <c r="K243" s="95" t="s">
        <v>25</v>
      </c>
      <c r="L243" s="95" t="s">
        <v>21</v>
      </c>
      <c r="M243" s="69" t="str">
        <f t="shared" si="40"/>
        <v>C - Posible / 4 - Mayor</v>
      </c>
      <c r="N243" s="69" t="str">
        <f t="shared" si="41"/>
        <v>C4</v>
      </c>
      <c r="O243" s="70" t="str">
        <f>VLOOKUP(N243,'MATRIZ RAM VALORACIÓN'!$AD$10:$AE$45,2,0)</f>
        <v>Intermedio</v>
      </c>
      <c r="P243" s="71" t="str">
        <f t="shared" si="42"/>
        <v>Medio</v>
      </c>
      <c r="Q243" s="115" t="s">
        <v>769</v>
      </c>
      <c r="R243" s="145" t="s">
        <v>2635</v>
      </c>
      <c r="S243" s="180" t="s">
        <v>33</v>
      </c>
      <c r="T243" s="94" t="s">
        <v>2543</v>
      </c>
      <c r="U243" s="73" t="s">
        <v>318</v>
      </c>
      <c r="V243" s="73" t="s">
        <v>267</v>
      </c>
      <c r="W243" s="68" t="s">
        <v>264</v>
      </c>
      <c r="X243" s="68" t="s">
        <v>264</v>
      </c>
      <c r="Y243" s="68" t="s">
        <v>264</v>
      </c>
      <c r="Z243" s="68" t="s">
        <v>264</v>
      </c>
      <c r="AA243" s="68" t="s">
        <v>264</v>
      </c>
      <c r="AB243" s="68" t="s">
        <v>273</v>
      </c>
      <c r="AC243" s="68" t="s">
        <v>264</v>
      </c>
      <c r="AD243" s="68" t="s">
        <v>264</v>
      </c>
      <c r="AE243" s="68" t="s">
        <v>264</v>
      </c>
      <c r="AF243" s="68" t="s">
        <v>273</v>
      </c>
      <c r="AG243" s="68" t="s">
        <v>273</v>
      </c>
      <c r="AH243" s="73" t="s">
        <v>22</v>
      </c>
      <c r="AI243" s="74" t="str">
        <f t="shared" si="43"/>
        <v>Moderado</v>
      </c>
      <c r="AJ243" s="75" t="s">
        <v>313</v>
      </c>
      <c r="AK243" s="99" t="s">
        <v>10</v>
      </c>
      <c r="AL243" s="99" t="s">
        <v>17</v>
      </c>
      <c r="AM243" s="98" t="str">
        <f t="shared" si="45"/>
        <v>C4FuerteDirectamente Indirectamente</v>
      </c>
      <c r="AN243" s="75" t="str">
        <f>VLOOKUP(AO243,Hoja3!$G$2:$H$648,2,0)</f>
        <v>A:Improbable / 3:Moderado</v>
      </c>
      <c r="AO243" s="69" t="str">
        <f>VLOOKUP(AM243,Hoja3!F:G,2,0)</f>
        <v>A3</v>
      </c>
      <c r="AP243" s="70" t="str">
        <f>VLOOKUP(AO243,'MATRIZ RAM VALORACIÓN'!$AD$10:$AE$45,2,0)</f>
        <v>Bajo</v>
      </c>
      <c r="AQ243" s="189"/>
      <c r="AR243" s="189"/>
      <c r="AS243" s="110"/>
      <c r="AT243" s="88">
        <f t="shared" si="49"/>
        <v>5</v>
      </c>
      <c r="AU243" s="88">
        <f t="shared" si="50"/>
        <v>70</v>
      </c>
      <c r="AV243" s="89">
        <f t="shared" si="48"/>
        <v>75</v>
      </c>
    </row>
    <row r="244" spans="1:48" s="78" customFormat="1" ht="164.25" hidden="1" customHeight="1" x14ac:dyDescent="0.3">
      <c r="A244" s="98" t="s">
        <v>657</v>
      </c>
      <c r="B244" s="98" t="s">
        <v>658</v>
      </c>
      <c r="C244" s="146" t="s">
        <v>768</v>
      </c>
      <c r="D244" s="146" t="s">
        <v>2202</v>
      </c>
      <c r="E244" s="68" t="s">
        <v>264</v>
      </c>
      <c r="F244" s="68" t="s">
        <v>264</v>
      </c>
      <c r="G244" s="68" t="s">
        <v>264</v>
      </c>
      <c r="H244" s="68" t="s">
        <v>264</v>
      </c>
      <c r="I244" s="68" t="s">
        <v>264</v>
      </c>
      <c r="J244" s="68" t="s">
        <v>273</v>
      </c>
      <c r="K244" s="95" t="s">
        <v>25</v>
      </c>
      <c r="L244" s="95" t="s">
        <v>21</v>
      </c>
      <c r="M244" s="69" t="str">
        <f t="shared" si="40"/>
        <v>C - Posible / 4 - Mayor</v>
      </c>
      <c r="N244" s="69" t="str">
        <f t="shared" si="41"/>
        <v>C4</v>
      </c>
      <c r="O244" s="70" t="str">
        <f>VLOOKUP(N244,'MATRIZ RAM VALORACIÓN'!$AD$10:$AE$45,2,0)</f>
        <v>Intermedio</v>
      </c>
      <c r="P244" s="71" t="str">
        <f t="shared" si="42"/>
        <v>Medio</v>
      </c>
      <c r="Q244" s="115" t="s">
        <v>2288</v>
      </c>
      <c r="R244" s="101" t="s">
        <v>2289</v>
      </c>
      <c r="S244" s="168" t="s">
        <v>1641</v>
      </c>
      <c r="T244" s="94" t="s">
        <v>770</v>
      </c>
      <c r="U244" s="73" t="s">
        <v>323</v>
      </c>
      <c r="V244" s="73" t="s">
        <v>267</v>
      </c>
      <c r="W244" s="68" t="s">
        <v>264</v>
      </c>
      <c r="X244" s="68" t="s">
        <v>264</v>
      </c>
      <c r="Y244" s="68" t="s">
        <v>264</v>
      </c>
      <c r="Z244" s="68" t="s">
        <v>264</v>
      </c>
      <c r="AA244" s="68" t="s">
        <v>264</v>
      </c>
      <c r="AB244" s="68" t="s">
        <v>273</v>
      </c>
      <c r="AC244" s="68" t="s">
        <v>264</v>
      </c>
      <c r="AD244" s="68" t="s">
        <v>264</v>
      </c>
      <c r="AE244" s="68" t="s">
        <v>264</v>
      </c>
      <c r="AF244" s="68" t="s">
        <v>273</v>
      </c>
      <c r="AG244" s="68" t="s">
        <v>273</v>
      </c>
      <c r="AH244" s="73" t="s">
        <v>22</v>
      </c>
      <c r="AI244" s="74" t="str">
        <f t="shared" si="43"/>
        <v>Fuerte</v>
      </c>
      <c r="AJ244" s="75" t="s">
        <v>313</v>
      </c>
      <c r="AK244" s="99" t="s">
        <v>10</v>
      </c>
      <c r="AL244" s="99" t="s">
        <v>17</v>
      </c>
      <c r="AM244" s="98" t="str">
        <f t="shared" si="45"/>
        <v>C4FuerteDirectamente Indirectamente</v>
      </c>
      <c r="AN244" s="75" t="str">
        <f>VLOOKUP(AO244,Hoja3!$G$2:$H$648,2,0)</f>
        <v>A:Improbable / 3:Moderado</v>
      </c>
      <c r="AO244" s="69" t="str">
        <f>VLOOKUP(AM244,Hoja3!F:G,2,0)</f>
        <v>A3</v>
      </c>
      <c r="AP244" s="70" t="str">
        <f>VLOOKUP(AO244,'MATRIZ RAM VALORACIÓN'!$AD$10:$AE$45,2,0)</f>
        <v>Bajo</v>
      </c>
      <c r="AQ244" s="189"/>
      <c r="AR244" s="189"/>
      <c r="AS244" s="110"/>
      <c r="AT244" s="88">
        <f t="shared" si="49"/>
        <v>30</v>
      </c>
      <c r="AU244" s="88">
        <f t="shared" si="50"/>
        <v>70</v>
      </c>
      <c r="AV244" s="89">
        <f t="shared" si="48"/>
        <v>100</v>
      </c>
    </row>
    <row r="245" spans="1:48" s="78" customFormat="1" ht="164.25" hidden="1" customHeight="1" x14ac:dyDescent="0.3">
      <c r="A245" s="98" t="s">
        <v>657</v>
      </c>
      <c r="B245" s="98" t="s">
        <v>658</v>
      </c>
      <c r="C245" s="146" t="s">
        <v>768</v>
      </c>
      <c r="D245" s="146" t="s">
        <v>2202</v>
      </c>
      <c r="E245" s="68" t="s">
        <v>264</v>
      </c>
      <c r="F245" s="68" t="s">
        <v>264</v>
      </c>
      <c r="G245" s="68" t="s">
        <v>264</v>
      </c>
      <c r="H245" s="68" t="s">
        <v>264</v>
      </c>
      <c r="I245" s="68" t="s">
        <v>264</v>
      </c>
      <c r="J245" s="68" t="s">
        <v>273</v>
      </c>
      <c r="K245" s="95" t="s">
        <v>25</v>
      </c>
      <c r="L245" s="95" t="s">
        <v>21</v>
      </c>
      <c r="M245" s="69" t="str">
        <f t="shared" si="40"/>
        <v>C - Posible / 4 - Mayor</v>
      </c>
      <c r="N245" s="69" t="str">
        <f t="shared" si="41"/>
        <v>C4</v>
      </c>
      <c r="O245" s="70" t="str">
        <f>VLOOKUP(N245,'MATRIZ RAM VALORACIÓN'!$AD$10:$AE$45,2,0)</f>
        <v>Intermedio</v>
      </c>
      <c r="P245" s="71" t="str">
        <f t="shared" si="42"/>
        <v>Medio</v>
      </c>
      <c r="Q245" s="115" t="s">
        <v>2636</v>
      </c>
      <c r="R245" s="101" t="s">
        <v>3188</v>
      </c>
      <c r="S245" s="180" t="s">
        <v>359</v>
      </c>
      <c r="T245" s="94" t="s">
        <v>771</v>
      </c>
      <c r="U245" s="73" t="s">
        <v>318</v>
      </c>
      <c r="V245" s="73" t="s">
        <v>267</v>
      </c>
      <c r="W245" s="68" t="s">
        <v>264</v>
      </c>
      <c r="X245" s="68" t="s">
        <v>264</v>
      </c>
      <c r="Y245" s="68" t="s">
        <v>264</v>
      </c>
      <c r="Z245" s="68" t="s">
        <v>264</v>
      </c>
      <c r="AA245" s="68" t="s">
        <v>264</v>
      </c>
      <c r="AB245" s="68" t="s">
        <v>273</v>
      </c>
      <c r="AC245" s="68" t="s">
        <v>264</v>
      </c>
      <c r="AD245" s="68" t="s">
        <v>264</v>
      </c>
      <c r="AE245" s="68" t="s">
        <v>264</v>
      </c>
      <c r="AF245" s="68" t="s">
        <v>273</v>
      </c>
      <c r="AG245" s="68" t="s">
        <v>273</v>
      </c>
      <c r="AH245" s="73" t="s">
        <v>22</v>
      </c>
      <c r="AI245" s="74" t="str">
        <f t="shared" si="43"/>
        <v>Moderado</v>
      </c>
      <c r="AJ245" s="75" t="s">
        <v>313</v>
      </c>
      <c r="AK245" s="99" t="s">
        <v>10</v>
      </c>
      <c r="AL245" s="99" t="s">
        <v>17</v>
      </c>
      <c r="AM245" s="98" t="str">
        <f t="shared" si="45"/>
        <v>C4FuerteDirectamente Indirectamente</v>
      </c>
      <c r="AN245" s="75" t="str">
        <f>VLOOKUP(AO245,Hoja3!$G$2:$H$648,2,0)</f>
        <v>A:Improbable / 3:Moderado</v>
      </c>
      <c r="AO245" s="69" t="str">
        <f>VLOOKUP(AM245,Hoja3!F:G,2,0)</f>
        <v>A3</v>
      </c>
      <c r="AP245" s="70" t="str">
        <f>VLOOKUP(AO245,'MATRIZ RAM VALORACIÓN'!$AD$10:$AE$45,2,0)</f>
        <v>Bajo</v>
      </c>
      <c r="AQ245" s="189"/>
      <c r="AR245" s="189"/>
      <c r="AS245" s="110"/>
      <c r="AT245" s="88">
        <f t="shared" si="49"/>
        <v>5</v>
      </c>
      <c r="AU245" s="88">
        <f t="shared" si="50"/>
        <v>70</v>
      </c>
      <c r="AV245" s="89">
        <f t="shared" si="48"/>
        <v>75</v>
      </c>
    </row>
    <row r="246" spans="1:48" s="78" customFormat="1" ht="164.25" hidden="1" customHeight="1" x14ac:dyDescent="0.3">
      <c r="A246" s="98" t="s">
        <v>657</v>
      </c>
      <c r="B246" s="98" t="s">
        <v>658</v>
      </c>
      <c r="C246" s="146" t="s">
        <v>768</v>
      </c>
      <c r="D246" s="146" t="s">
        <v>2202</v>
      </c>
      <c r="E246" s="68" t="s">
        <v>264</v>
      </c>
      <c r="F246" s="68" t="s">
        <v>264</v>
      </c>
      <c r="G246" s="68" t="s">
        <v>264</v>
      </c>
      <c r="H246" s="68" t="s">
        <v>264</v>
      </c>
      <c r="I246" s="68" t="s">
        <v>264</v>
      </c>
      <c r="J246" s="68" t="s">
        <v>273</v>
      </c>
      <c r="K246" s="95" t="s">
        <v>25</v>
      </c>
      <c r="L246" s="95" t="s">
        <v>21</v>
      </c>
      <c r="M246" s="69" t="str">
        <f t="shared" si="40"/>
        <v>C - Posible / 4 - Mayor</v>
      </c>
      <c r="N246" s="69" t="str">
        <f t="shared" si="41"/>
        <v>C4</v>
      </c>
      <c r="O246" s="70" t="str">
        <f>VLOOKUP(N246,'MATRIZ RAM VALORACIÓN'!$AD$10:$AE$45,2,0)</f>
        <v>Intermedio</v>
      </c>
      <c r="P246" s="71" t="str">
        <f t="shared" si="42"/>
        <v>Medio</v>
      </c>
      <c r="Q246" s="115" t="s">
        <v>773</v>
      </c>
      <c r="R246" s="145" t="s">
        <v>1505</v>
      </c>
      <c r="S246" s="180" t="s">
        <v>33</v>
      </c>
      <c r="T246" s="115" t="s">
        <v>1574</v>
      </c>
      <c r="U246" s="73" t="s">
        <v>311</v>
      </c>
      <c r="V246" s="73" t="s">
        <v>265</v>
      </c>
      <c r="W246" s="68" t="s">
        <v>264</v>
      </c>
      <c r="X246" s="68" t="s">
        <v>264</v>
      </c>
      <c r="Y246" s="68" t="s">
        <v>264</v>
      </c>
      <c r="Z246" s="68" t="s">
        <v>264</v>
      </c>
      <c r="AA246" s="68" t="s">
        <v>264</v>
      </c>
      <c r="AB246" s="68" t="s">
        <v>273</v>
      </c>
      <c r="AC246" s="68" t="s">
        <v>264</v>
      </c>
      <c r="AD246" s="68" t="s">
        <v>264</v>
      </c>
      <c r="AE246" s="68" t="s">
        <v>264</v>
      </c>
      <c r="AF246" s="68" t="s">
        <v>273</v>
      </c>
      <c r="AG246" s="68" t="s">
        <v>273</v>
      </c>
      <c r="AH246" s="73" t="s">
        <v>22</v>
      </c>
      <c r="AI246" s="74" t="str">
        <f t="shared" si="43"/>
        <v>Moderado</v>
      </c>
      <c r="AJ246" s="75" t="s">
        <v>313</v>
      </c>
      <c r="AK246" s="99" t="s">
        <v>10</v>
      </c>
      <c r="AL246" s="99" t="s">
        <v>17</v>
      </c>
      <c r="AM246" s="98" t="str">
        <f t="shared" si="45"/>
        <v>C4FuerteDirectamente Indirectamente</v>
      </c>
      <c r="AN246" s="75" t="str">
        <f>VLOOKUP(AO246,Hoja3!$G$2:$H$648,2,0)</f>
        <v>A:Improbable / 3:Moderado</v>
      </c>
      <c r="AO246" s="69" t="str">
        <f>VLOOKUP(AM246,Hoja3!F:G,2,0)</f>
        <v>A3</v>
      </c>
      <c r="AP246" s="70" t="str">
        <f>VLOOKUP(AO246,'MATRIZ RAM VALORACIÓN'!$AD$10:$AE$45,2,0)</f>
        <v>Bajo</v>
      </c>
      <c r="AQ246" s="189"/>
      <c r="AR246" s="189"/>
      <c r="AS246" s="110"/>
      <c r="AT246" s="88">
        <f t="shared" si="49"/>
        <v>15</v>
      </c>
      <c r="AU246" s="88">
        <f t="shared" si="50"/>
        <v>70</v>
      </c>
      <c r="AV246" s="89">
        <f t="shared" si="48"/>
        <v>85</v>
      </c>
    </row>
    <row r="247" spans="1:48" s="78" customFormat="1" ht="164.25" hidden="1" customHeight="1" x14ac:dyDescent="0.3">
      <c r="A247" s="98" t="s">
        <v>657</v>
      </c>
      <c r="B247" s="98" t="s">
        <v>658</v>
      </c>
      <c r="C247" s="146" t="s">
        <v>768</v>
      </c>
      <c r="D247" s="146" t="s">
        <v>2202</v>
      </c>
      <c r="E247" s="68" t="s">
        <v>264</v>
      </c>
      <c r="F247" s="68" t="s">
        <v>264</v>
      </c>
      <c r="G247" s="68" t="s">
        <v>264</v>
      </c>
      <c r="H247" s="68" t="s">
        <v>264</v>
      </c>
      <c r="I247" s="68" t="s">
        <v>264</v>
      </c>
      <c r="J247" s="68" t="s">
        <v>273</v>
      </c>
      <c r="K247" s="95" t="s">
        <v>25</v>
      </c>
      <c r="L247" s="95" t="s">
        <v>21</v>
      </c>
      <c r="M247" s="69" t="str">
        <f t="shared" si="40"/>
        <v>C - Posible / 4 - Mayor</v>
      </c>
      <c r="N247" s="69" t="str">
        <f t="shared" si="41"/>
        <v>C4</v>
      </c>
      <c r="O247" s="70" t="str">
        <f>VLOOKUP(N247,'MATRIZ RAM VALORACIÓN'!$AD$10:$AE$45,2,0)</f>
        <v>Intermedio</v>
      </c>
      <c r="P247" s="71" t="str">
        <f t="shared" si="42"/>
        <v>Medio</v>
      </c>
      <c r="Q247" s="115" t="s">
        <v>774</v>
      </c>
      <c r="R247" s="145" t="s">
        <v>2291</v>
      </c>
      <c r="S247" s="180" t="s">
        <v>359</v>
      </c>
      <c r="T247" s="94" t="s">
        <v>775</v>
      </c>
      <c r="U247" s="73" t="s">
        <v>311</v>
      </c>
      <c r="V247" s="73" t="s">
        <v>267</v>
      </c>
      <c r="W247" s="68" t="s">
        <v>264</v>
      </c>
      <c r="X247" s="68" t="s">
        <v>264</v>
      </c>
      <c r="Y247" s="68" t="s">
        <v>264</v>
      </c>
      <c r="Z247" s="68" t="s">
        <v>264</v>
      </c>
      <c r="AA247" s="68" t="s">
        <v>264</v>
      </c>
      <c r="AB247" s="68" t="s">
        <v>273</v>
      </c>
      <c r="AC247" s="68" t="s">
        <v>264</v>
      </c>
      <c r="AD247" s="68" t="s">
        <v>264</v>
      </c>
      <c r="AE247" s="68" t="s">
        <v>264</v>
      </c>
      <c r="AF247" s="68" t="s">
        <v>273</v>
      </c>
      <c r="AG247" s="68" t="s">
        <v>273</v>
      </c>
      <c r="AH247" s="73" t="s">
        <v>22</v>
      </c>
      <c r="AI247" s="74" t="str">
        <f t="shared" si="43"/>
        <v>Moderado</v>
      </c>
      <c r="AJ247" s="75" t="s">
        <v>313</v>
      </c>
      <c r="AK247" s="99" t="s">
        <v>10</v>
      </c>
      <c r="AL247" s="99" t="s">
        <v>17</v>
      </c>
      <c r="AM247" s="98" t="str">
        <f t="shared" si="45"/>
        <v>C4FuerteDirectamente Indirectamente</v>
      </c>
      <c r="AN247" s="75" t="str">
        <f>VLOOKUP(AO247,Hoja3!$G$2:$H$648,2,0)</f>
        <v>A:Improbable / 3:Moderado</v>
      </c>
      <c r="AO247" s="69" t="str">
        <f>VLOOKUP(AM247,Hoja3!F:G,2,0)</f>
        <v>A3</v>
      </c>
      <c r="AP247" s="70" t="str">
        <f>VLOOKUP(AO247,'MATRIZ RAM VALORACIÓN'!$AD$10:$AE$45,2,0)</f>
        <v>Bajo</v>
      </c>
      <c r="AQ247" s="189"/>
      <c r="AR247" s="189"/>
      <c r="AS247" s="110"/>
      <c r="AT247" s="88">
        <f t="shared" si="49"/>
        <v>15</v>
      </c>
      <c r="AU247" s="88">
        <f t="shared" si="50"/>
        <v>70</v>
      </c>
      <c r="AV247" s="89">
        <f t="shared" si="48"/>
        <v>85</v>
      </c>
    </row>
    <row r="248" spans="1:48" s="78" customFormat="1" ht="164.25" hidden="1" customHeight="1" x14ac:dyDescent="0.3">
      <c r="A248" s="98" t="s">
        <v>657</v>
      </c>
      <c r="B248" s="98" t="s">
        <v>658</v>
      </c>
      <c r="C248" s="146" t="s">
        <v>768</v>
      </c>
      <c r="D248" s="146" t="s">
        <v>2202</v>
      </c>
      <c r="E248" s="68" t="s">
        <v>264</v>
      </c>
      <c r="F248" s="68" t="s">
        <v>264</v>
      </c>
      <c r="G248" s="68" t="s">
        <v>264</v>
      </c>
      <c r="H248" s="68" t="s">
        <v>264</v>
      </c>
      <c r="I248" s="68" t="s">
        <v>264</v>
      </c>
      <c r="J248" s="68" t="s">
        <v>273</v>
      </c>
      <c r="K248" s="95" t="s">
        <v>25</v>
      </c>
      <c r="L248" s="95" t="s">
        <v>21</v>
      </c>
      <c r="M248" s="69" t="str">
        <f t="shared" si="40"/>
        <v>C - Posible / 4 - Mayor</v>
      </c>
      <c r="N248" s="69" t="str">
        <f t="shared" si="41"/>
        <v>C4</v>
      </c>
      <c r="O248" s="70" t="str">
        <f>VLOOKUP(N248,'MATRIZ RAM VALORACIÓN'!$AD$10:$AE$45,2,0)</f>
        <v>Intermedio</v>
      </c>
      <c r="P248" s="71" t="str">
        <f t="shared" si="42"/>
        <v>Medio</v>
      </c>
      <c r="Q248" s="101" t="s">
        <v>1506</v>
      </c>
      <c r="R248" s="101" t="s">
        <v>776</v>
      </c>
      <c r="S248" s="180" t="s">
        <v>33</v>
      </c>
      <c r="T248" s="94" t="s">
        <v>2548</v>
      </c>
      <c r="U248" s="73" t="s">
        <v>311</v>
      </c>
      <c r="V248" s="73" t="s">
        <v>267</v>
      </c>
      <c r="W248" s="68" t="s">
        <v>264</v>
      </c>
      <c r="X248" s="68" t="s">
        <v>264</v>
      </c>
      <c r="Y248" s="68" t="s">
        <v>264</v>
      </c>
      <c r="Z248" s="68" t="s">
        <v>264</v>
      </c>
      <c r="AA248" s="68" t="s">
        <v>264</v>
      </c>
      <c r="AB248" s="68" t="s">
        <v>273</v>
      </c>
      <c r="AC248" s="68" t="s">
        <v>264</v>
      </c>
      <c r="AD248" s="68" t="s">
        <v>264</v>
      </c>
      <c r="AE248" s="68" t="s">
        <v>264</v>
      </c>
      <c r="AF248" s="68" t="s">
        <v>273</v>
      </c>
      <c r="AG248" s="68" t="s">
        <v>273</v>
      </c>
      <c r="AH248" s="73" t="s">
        <v>22</v>
      </c>
      <c r="AI248" s="74" t="str">
        <f t="shared" si="43"/>
        <v>Moderado</v>
      </c>
      <c r="AJ248" s="75" t="s">
        <v>313</v>
      </c>
      <c r="AK248" s="99" t="s">
        <v>10</v>
      </c>
      <c r="AL248" s="99" t="s">
        <v>17</v>
      </c>
      <c r="AM248" s="98" t="str">
        <f t="shared" si="45"/>
        <v>C4FuerteDirectamente Indirectamente</v>
      </c>
      <c r="AN248" s="75" t="str">
        <f>VLOOKUP(AO248,Hoja3!$G$2:$H$648,2,0)</f>
        <v>A:Improbable / 3:Moderado</v>
      </c>
      <c r="AO248" s="69" t="str">
        <f>VLOOKUP(AM248,Hoja3!F:G,2,0)</f>
        <v>A3</v>
      </c>
      <c r="AP248" s="70" t="str">
        <f>VLOOKUP(AO248,'MATRIZ RAM VALORACIÓN'!$AD$10:$AE$45,2,0)</f>
        <v>Bajo</v>
      </c>
      <c r="AQ248" s="189"/>
      <c r="AR248" s="189"/>
      <c r="AS248" s="110"/>
      <c r="AT248" s="88">
        <f t="shared" si="49"/>
        <v>15</v>
      </c>
      <c r="AU248" s="88">
        <f t="shared" si="50"/>
        <v>70</v>
      </c>
      <c r="AV248" s="89">
        <f t="shared" si="48"/>
        <v>85</v>
      </c>
    </row>
    <row r="249" spans="1:48" s="78" customFormat="1" ht="164.25" hidden="1" customHeight="1" x14ac:dyDescent="0.3">
      <c r="A249" s="98" t="s">
        <v>657</v>
      </c>
      <c r="B249" s="98" t="s">
        <v>658</v>
      </c>
      <c r="C249" s="146" t="s">
        <v>768</v>
      </c>
      <c r="D249" s="146" t="s">
        <v>2202</v>
      </c>
      <c r="E249" s="68" t="s">
        <v>264</v>
      </c>
      <c r="F249" s="68" t="s">
        <v>264</v>
      </c>
      <c r="G249" s="68" t="s">
        <v>264</v>
      </c>
      <c r="H249" s="68" t="s">
        <v>264</v>
      </c>
      <c r="I249" s="68" t="s">
        <v>264</v>
      </c>
      <c r="J249" s="68" t="s">
        <v>273</v>
      </c>
      <c r="K249" s="95" t="s">
        <v>25</v>
      </c>
      <c r="L249" s="95" t="s">
        <v>21</v>
      </c>
      <c r="M249" s="69" t="str">
        <f t="shared" si="40"/>
        <v>C - Posible / 4 - Mayor</v>
      </c>
      <c r="N249" s="69" t="str">
        <f t="shared" si="41"/>
        <v>C4</v>
      </c>
      <c r="O249" s="70" t="str">
        <f>VLOOKUP(N249,'MATRIZ RAM VALORACIÓN'!$AD$10:$AE$45,2,0)</f>
        <v>Intermedio</v>
      </c>
      <c r="P249" s="71" t="str">
        <f t="shared" si="42"/>
        <v>Medio</v>
      </c>
      <c r="Q249" s="115" t="s">
        <v>2550</v>
      </c>
      <c r="R249" s="101" t="s">
        <v>2549</v>
      </c>
      <c r="S249" s="180" t="s">
        <v>359</v>
      </c>
      <c r="T249" s="115" t="s">
        <v>2551</v>
      </c>
      <c r="U249" s="73" t="s">
        <v>311</v>
      </c>
      <c r="V249" s="73" t="s">
        <v>267</v>
      </c>
      <c r="W249" s="68" t="s">
        <v>264</v>
      </c>
      <c r="X249" s="68" t="s">
        <v>264</v>
      </c>
      <c r="Y249" s="68" t="s">
        <v>264</v>
      </c>
      <c r="Z249" s="68" t="s">
        <v>264</v>
      </c>
      <c r="AA249" s="68" t="s">
        <v>264</v>
      </c>
      <c r="AB249" s="68" t="s">
        <v>273</v>
      </c>
      <c r="AC249" s="68" t="s">
        <v>264</v>
      </c>
      <c r="AD249" s="68" t="s">
        <v>264</v>
      </c>
      <c r="AE249" s="68" t="s">
        <v>264</v>
      </c>
      <c r="AF249" s="68" t="s">
        <v>273</v>
      </c>
      <c r="AG249" s="68" t="s">
        <v>273</v>
      </c>
      <c r="AH249" s="73" t="s">
        <v>22</v>
      </c>
      <c r="AI249" s="74" t="str">
        <f t="shared" si="43"/>
        <v>Moderado</v>
      </c>
      <c r="AJ249" s="75" t="s">
        <v>313</v>
      </c>
      <c r="AK249" s="99" t="s">
        <v>10</v>
      </c>
      <c r="AL249" s="99" t="s">
        <v>17</v>
      </c>
      <c r="AM249" s="98" t="str">
        <f t="shared" si="45"/>
        <v>C4FuerteDirectamente Indirectamente</v>
      </c>
      <c r="AN249" s="75" t="str">
        <f>VLOOKUP(AO249,Hoja3!$G$2:$H$648,2,0)</f>
        <v>A:Improbable / 3:Moderado</v>
      </c>
      <c r="AO249" s="69" t="str">
        <f>VLOOKUP(AM249,Hoja3!F:G,2,0)</f>
        <v>A3</v>
      </c>
      <c r="AP249" s="70" t="str">
        <f>VLOOKUP(AO249,'MATRIZ RAM VALORACIÓN'!$AD$10:$AE$45,2,0)</f>
        <v>Bajo</v>
      </c>
      <c r="AQ249" s="189"/>
      <c r="AR249" s="189"/>
      <c r="AS249" s="110"/>
      <c r="AT249" s="88">
        <f t="shared" si="49"/>
        <v>15</v>
      </c>
      <c r="AU249" s="88">
        <f t="shared" si="50"/>
        <v>70</v>
      </c>
      <c r="AV249" s="89">
        <f t="shared" si="48"/>
        <v>85</v>
      </c>
    </row>
    <row r="250" spans="1:48" s="78" customFormat="1" ht="164.25" hidden="1" customHeight="1" x14ac:dyDescent="0.3">
      <c r="A250" s="98" t="s">
        <v>657</v>
      </c>
      <c r="B250" s="98" t="s">
        <v>658</v>
      </c>
      <c r="C250" s="146" t="s">
        <v>768</v>
      </c>
      <c r="D250" s="146" t="s">
        <v>2202</v>
      </c>
      <c r="E250" s="68" t="s">
        <v>264</v>
      </c>
      <c r="F250" s="68" t="s">
        <v>264</v>
      </c>
      <c r="G250" s="68" t="s">
        <v>264</v>
      </c>
      <c r="H250" s="68" t="s">
        <v>264</v>
      </c>
      <c r="I250" s="68" t="s">
        <v>264</v>
      </c>
      <c r="J250" s="68" t="s">
        <v>273</v>
      </c>
      <c r="K250" s="95" t="s">
        <v>25</v>
      </c>
      <c r="L250" s="95" t="s">
        <v>21</v>
      </c>
      <c r="M250" s="69" t="str">
        <f t="shared" si="40"/>
        <v>C - Posible / 4 - Mayor</v>
      </c>
      <c r="N250" s="69" t="str">
        <f t="shared" si="41"/>
        <v>C4</v>
      </c>
      <c r="O250" s="70" t="str">
        <f>VLOOKUP(N250,'MATRIZ RAM VALORACIÓN'!$AD$10:$AE$45,2,0)</f>
        <v>Intermedio</v>
      </c>
      <c r="P250" s="71" t="str">
        <f t="shared" si="42"/>
        <v>Medio</v>
      </c>
      <c r="Q250" s="115" t="s">
        <v>2545</v>
      </c>
      <c r="R250" s="101" t="s">
        <v>2546</v>
      </c>
      <c r="S250" s="180" t="s">
        <v>18</v>
      </c>
      <c r="T250" s="94" t="s">
        <v>2547</v>
      </c>
      <c r="U250" s="73" t="s">
        <v>311</v>
      </c>
      <c r="V250" s="73" t="s">
        <v>267</v>
      </c>
      <c r="W250" s="68" t="s">
        <v>264</v>
      </c>
      <c r="X250" s="68" t="s">
        <v>264</v>
      </c>
      <c r="Y250" s="68" t="s">
        <v>264</v>
      </c>
      <c r="Z250" s="68" t="s">
        <v>264</v>
      </c>
      <c r="AA250" s="68" t="s">
        <v>264</v>
      </c>
      <c r="AB250" s="68" t="s">
        <v>273</v>
      </c>
      <c r="AC250" s="68" t="s">
        <v>264</v>
      </c>
      <c r="AD250" s="68" t="s">
        <v>264</v>
      </c>
      <c r="AE250" s="68" t="s">
        <v>264</v>
      </c>
      <c r="AF250" s="68" t="s">
        <v>273</v>
      </c>
      <c r="AG250" s="68" t="s">
        <v>273</v>
      </c>
      <c r="AH250" s="73" t="s">
        <v>22</v>
      </c>
      <c r="AI250" s="74" t="str">
        <f t="shared" si="43"/>
        <v>Moderado</v>
      </c>
      <c r="AJ250" s="75" t="s">
        <v>313</v>
      </c>
      <c r="AK250" s="99" t="s">
        <v>10</v>
      </c>
      <c r="AL250" s="99" t="s">
        <v>17</v>
      </c>
      <c r="AM250" s="98" t="str">
        <f t="shared" si="45"/>
        <v>C4FuerteDirectamente Indirectamente</v>
      </c>
      <c r="AN250" s="75" t="str">
        <f>VLOOKUP(AO250,Hoja3!$G$2:$H$648,2,0)</f>
        <v>A:Improbable / 3:Moderado</v>
      </c>
      <c r="AO250" s="69" t="str">
        <f>VLOOKUP(AM250,Hoja3!F:G,2,0)</f>
        <v>A3</v>
      </c>
      <c r="AP250" s="70" t="str">
        <f>VLOOKUP(AO250,'MATRIZ RAM VALORACIÓN'!$AD$10:$AE$45,2,0)</f>
        <v>Bajo</v>
      </c>
      <c r="AQ250" s="189"/>
      <c r="AR250" s="189"/>
      <c r="AS250" s="110"/>
      <c r="AT250" s="88">
        <f t="shared" si="49"/>
        <v>15</v>
      </c>
      <c r="AU250" s="88">
        <f t="shared" si="50"/>
        <v>70</v>
      </c>
      <c r="AV250" s="89">
        <f t="shared" si="48"/>
        <v>85</v>
      </c>
    </row>
    <row r="251" spans="1:48" s="78" customFormat="1" ht="164.25" hidden="1" customHeight="1" x14ac:dyDescent="0.3">
      <c r="A251" s="98" t="s">
        <v>657</v>
      </c>
      <c r="B251" s="98" t="s">
        <v>658</v>
      </c>
      <c r="C251" s="146" t="s">
        <v>754</v>
      </c>
      <c r="D251" s="146" t="s">
        <v>755</v>
      </c>
      <c r="E251" s="68" t="s">
        <v>264</v>
      </c>
      <c r="F251" s="68" t="s">
        <v>264</v>
      </c>
      <c r="G251" s="68" t="s">
        <v>264</v>
      </c>
      <c r="H251" s="68" t="s">
        <v>264</v>
      </c>
      <c r="I251" s="68" t="s">
        <v>264</v>
      </c>
      <c r="J251" s="68" t="s">
        <v>273</v>
      </c>
      <c r="K251" s="95" t="s">
        <v>25</v>
      </c>
      <c r="L251" s="95" t="s">
        <v>21</v>
      </c>
      <c r="M251" s="69" t="str">
        <f t="shared" si="40"/>
        <v>C - Posible / 4 - Mayor</v>
      </c>
      <c r="N251" s="69" t="str">
        <f t="shared" si="41"/>
        <v>C4</v>
      </c>
      <c r="O251" s="70" t="str">
        <f>VLOOKUP(N251,'MATRIZ RAM VALORACIÓN'!$AD$10:$AE$45,2,0)</f>
        <v>Intermedio</v>
      </c>
      <c r="P251" s="71" t="str">
        <f t="shared" si="42"/>
        <v>Medio</v>
      </c>
      <c r="Q251" s="115" t="s">
        <v>1954</v>
      </c>
      <c r="R251" s="101" t="s">
        <v>2058</v>
      </c>
      <c r="S251" s="180" t="s">
        <v>33</v>
      </c>
      <c r="T251" s="94" t="s">
        <v>2059</v>
      </c>
      <c r="U251" s="73" t="s">
        <v>311</v>
      </c>
      <c r="V251" s="73" t="s">
        <v>267</v>
      </c>
      <c r="W251" s="68" t="s">
        <v>264</v>
      </c>
      <c r="X251" s="68" t="s">
        <v>264</v>
      </c>
      <c r="Y251" s="68" t="s">
        <v>264</v>
      </c>
      <c r="Z251" s="68" t="s">
        <v>264</v>
      </c>
      <c r="AA251" s="68" t="s">
        <v>264</v>
      </c>
      <c r="AB251" s="68" t="s">
        <v>273</v>
      </c>
      <c r="AC251" s="68" t="s">
        <v>264</v>
      </c>
      <c r="AD251" s="68" t="s">
        <v>264</v>
      </c>
      <c r="AE251" s="68" t="s">
        <v>264</v>
      </c>
      <c r="AF251" s="68" t="s">
        <v>273</v>
      </c>
      <c r="AG251" s="68" t="s">
        <v>273</v>
      </c>
      <c r="AH251" s="73" t="s">
        <v>22</v>
      </c>
      <c r="AI251" s="74" t="str">
        <f t="shared" si="43"/>
        <v>Débil</v>
      </c>
      <c r="AJ251" s="75" t="s">
        <v>313</v>
      </c>
      <c r="AK251" s="99" t="s">
        <v>10</v>
      </c>
      <c r="AL251" s="99" t="s">
        <v>17</v>
      </c>
      <c r="AM251" s="98" t="str">
        <f t="shared" si="45"/>
        <v>C4FuerteDirectamente Indirectamente</v>
      </c>
      <c r="AN251" s="75" t="str">
        <f>VLOOKUP(AO251,Hoja3!$G$2:$H$648,2,0)</f>
        <v>A:Improbable / 3:Moderado</v>
      </c>
      <c r="AO251" s="69" t="str">
        <f>VLOOKUP(AM251,Hoja3!F:G,2,0)</f>
        <v>A3</v>
      </c>
      <c r="AP251" s="70" t="str">
        <f>VLOOKUP(AO251,'MATRIZ RAM VALORACIÓN'!$AD$10:$AE$45,2,0)</f>
        <v>Bajo</v>
      </c>
      <c r="AQ251" s="189"/>
      <c r="AR251" s="189"/>
      <c r="AS251" s="110"/>
      <c r="AT251" s="88"/>
      <c r="AU251" s="88"/>
      <c r="AV251" s="89"/>
    </row>
    <row r="252" spans="1:48" s="78" customFormat="1" ht="164.25" hidden="1" customHeight="1" x14ac:dyDescent="0.3">
      <c r="A252" s="98" t="s">
        <v>657</v>
      </c>
      <c r="B252" s="98" t="s">
        <v>658</v>
      </c>
      <c r="C252" s="146" t="s">
        <v>754</v>
      </c>
      <c r="D252" s="146" t="s">
        <v>755</v>
      </c>
      <c r="E252" s="68" t="s">
        <v>264</v>
      </c>
      <c r="F252" s="68" t="s">
        <v>264</v>
      </c>
      <c r="G252" s="68" t="s">
        <v>264</v>
      </c>
      <c r="H252" s="68" t="s">
        <v>264</v>
      </c>
      <c r="I252" s="68" t="s">
        <v>264</v>
      </c>
      <c r="J252" s="68" t="s">
        <v>273</v>
      </c>
      <c r="K252" s="95" t="s">
        <v>25</v>
      </c>
      <c r="L252" s="95" t="s">
        <v>21</v>
      </c>
      <c r="M252" s="69" t="str">
        <f t="shared" si="40"/>
        <v>C - Posible / 4 - Mayor</v>
      </c>
      <c r="N252" s="69" t="str">
        <f t="shared" si="41"/>
        <v>C4</v>
      </c>
      <c r="O252" s="70" t="str">
        <f>VLOOKUP(N252,'MATRIZ RAM VALORACIÓN'!$AD$10:$AE$45,2,0)</f>
        <v>Intermedio</v>
      </c>
      <c r="P252" s="71" t="str">
        <f t="shared" si="42"/>
        <v>Medio</v>
      </c>
      <c r="Q252" s="115" t="s">
        <v>756</v>
      </c>
      <c r="R252" s="145" t="s">
        <v>2538</v>
      </c>
      <c r="S252" s="180" t="s">
        <v>38</v>
      </c>
      <c r="T252" s="94" t="s">
        <v>2153</v>
      </c>
      <c r="U252" s="73" t="s">
        <v>318</v>
      </c>
      <c r="V252" s="73" t="s">
        <v>265</v>
      </c>
      <c r="W252" s="68" t="s">
        <v>264</v>
      </c>
      <c r="X252" s="68" t="s">
        <v>264</v>
      </c>
      <c r="Y252" s="68" t="s">
        <v>264</v>
      </c>
      <c r="Z252" s="68" t="s">
        <v>264</v>
      </c>
      <c r="AA252" s="68" t="s">
        <v>264</v>
      </c>
      <c r="AB252" s="68" t="s">
        <v>273</v>
      </c>
      <c r="AC252" s="68" t="s">
        <v>264</v>
      </c>
      <c r="AD252" s="68" t="s">
        <v>264</v>
      </c>
      <c r="AE252" s="68" t="s">
        <v>264</v>
      </c>
      <c r="AF252" s="68" t="s">
        <v>273</v>
      </c>
      <c r="AG252" s="68" t="s">
        <v>273</v>
      </c>
      <c r="AH252" s="73" t="s">
        <v>22</v>
      </c>
      <c r="AI252" s="74" t="str">
        <f t="shared" si="43"/>
        <v>Moderado</v>
      </c>
      <c r="AJ252" s="75" t="s">
        <v>313</v>
      </c>
      <c r="AK252" s="99" t="s">
        <v>10</v>
      </c>
      <c r="AL252" s="99" t="s">
        <v>17</v>
      </c>
      <c r="AM252" s="98" t="str">
        <f t="shared" si="45"/>
        <v>C4FuerteDirectamente Indirectamente</v>
      </c>
      <c r="AN252" s="75" t="str">
        <f>VLOOKUP(AO252,Hoja3!$G$2:$H$648,2,0)</f>
        <v>A:Improbable / 3:Moderado</v>
      </c>
      <c r="AO252" s="69" t="str">
        <f>VLOOKUP(AM252,Hoja3!F:G,2,0)</f>
        <v>A3</v>
      </c>
      <c r="AP252" s="70" t="str">
        <f>VLOOKUP(AO252,'MATRIZ RAM VALORACIÓN'!$AD$10:$AE$45,2,0)</f>
        <v>Bajo</v>
      </c>
      <c r="AQ252" s="189"/>
      <c r="AR252" s="189"/>
      <c r="AS252" s="110"/>
      <c r="AT252" s="88">
        <f t="shared" ref="AT252:AT283" si="51">IF(U252="Automático",30,IF(U252="Manual Dependiente de TI",15,IF(U252="Manual",5,0)))</f>
        <v>5</v>
      </c>
      <c r="AU252" s="88">
        <f t="shared" ref="AU252:AU283" si="52">IF(AH252="Observaciones en operatividad",0,IF(AH252="Observaciones en diseño",20,IF(AH252="Sin observaciones",70,0)))</f>
        <v>70</v>
      </c>
      <c r="AV252" s="89">
        <f t="shared" si="48"/>
        <v>75</v>
      </c>
    </row>
    <row r="253" spans="1:48" s="78" customFormat="1" ht="164.25" hidden="1" customHeight="1" x14ac:dyDescent="0.3">
      <c r="A253" s="98" t="s">
        <v>657</v>
      </c>
      <c r="B253" s="98" t="s">
        <v>658</v>
      </c>
      <c r="C253" s="146" t="s">
        <v>754</v>
      </c>
      <c r="D253" s="146" t="s">
        <v>755</v>
      </c>
      <c r="E253" s="68" t="s">
        <v>264</v>
      </c>
      <c r="F253" s="68" t="s">
        <v>264</v>
      </c>
      <c r="G253" s="68" t="s">
        <v>264</v>
      </c>
      <c r="H253" s="68" t="s">
        <v>264</v>
      </c>
      <c r="I253" s="68" t="s">
        <v>264</v>
      </c>
      <c r="J253" s="68" t="s">
        <v>273</v>
      </c>
      <c r="K253" s="95" t="s">
        <v>25</v>
      </c>
      <c r="L253" s="95" t="s">
        <v>21</v>
      </c>
      <c r="M253" s="69" t="str">
        <f t="shared" si="40"/>
        <v>C - Posible / 4 - Mayor</v>
      </c>
      <c r="N253" s="69" t="str">
        <f t="shared" si="41"/>
        <v>C4</v>
      </c>
      <c r="O253" s="70" t="str">
        <f>VLOOKUP(N253,'MATRIZ RAM VALORACIÓN'!$AD$10:$AE$45,2,0)</f>
        <v>Intermedio</v>
      </c>
      <c r="P253" s="71" t="str">
        <f t="shared" si="42"/>
        <v>Medio</v>
      </c>
      <c r="Q253" s="115" t="s">
        <v>757</v>
      </c>
      <c r="R253" s="145" t="s">
        <v>2634</v>
      </c>
      <c r="S253" s="180" t="s">
        <v>33</v>
      </c>
      <c r="T253" s="94" t="s">
        <v>1539</v>
      </c>
      <c r="U253" s="73" t="s">
        <v>311</v>
      </c>
      <c r="V253" s="73" t="s">
        <v>265</v>
      </c>
      <c r="W253" s="68" t="s">
        <v>264</v>
      </c>
      <c r="X253" s="68" t="s">
        <v>264</v>
      </c>
      <c r="Y253" s="68" t="s">
        <v>264</v>
      </c>
      <c r="Z253" s="68" t="s">
        <v>264</v>
      </c>
      <c r="AA253" s="68" t="s">
        <v>264</v>
      </c>
      <c r="AB253" s="68" t="s">
        <v>273</v>
      </c>
      <c r="AC253" s="68" t="s">
        <v>264</v>
      </c>
      <c r="AD253" s="68" t="s">
        <v>264</v>
      </c>
      <c r="AE253" s="68" t="s">
        <v>264</v>
      </c>
      <c r="AF253" s="68" t="s">
        <v>273</v>
      </c>
      <c r="AG253" s="68" t="s">
        <v>273</v>
      </c>
      <c r="AH253" s="73" t="s">
        <v>22</v>
      </c>
      <c r="AI253" s="74" t="str">
        <f t="shared" si="43"/>
        <v>Moderado</v>
      </c>
      <c r="AJ253" s="75" t="s">
        <v>313</v>
      </c>
      <c r="AK253" s="99" t="s">
        <v>10</v>
      </c>
      <c r="AL253" s="99" t="s">
        <v>17</v>
      </c>
      <c r="AM253" s="98" t="str">
        <f t="shared" si="45"/>
        <v>C4FuerteDirectamente Indirectamente</v>
      </c>
      <c r="AN253" s="75" t="str">
        <f>VLOOKUP(AO253,Hoja3!$G$2:$H$648,2,0)</f>
        <v>A:Improbable / 3:Moderado</v>
      </c>
      <c r="AO253" s="69" t="str">
        <f>VLOOKUP(AM253,Hoja3!F:G,2,0)</f>
        <v>A3</v>
      </c>
      <c r="AP253" s="70" t="str">
        <f>VLOOKUP(AO253,'MATRIZ RAM VALORACIÓN'!$AD$10:$AE$45,2,0)</f>
        <v>Bajo</v>
      </c>
      <c r="AQ253" s="189"/>
      <c r="AR253" s="189"/>
      <c r="AS253" s="110"/>
      <c r="AT253" s="88">
        <f t="shared" si="51"/>
        <v>15</v>
      </c>
      <c r="AU253" s="88">
        <f t="shared" si="52"/>
        <v>70</v>
      </c>
      <c r="AV253" s="89">
        <f t="shared" si="48"/>
        <v>85</v>
      </c>
    </row>
    <row r="254" spans="1:48" s="78" customFormat="1" ht="164.25" hidden="1" customHeight="1" x14ac:dyDescent="0.3">
      <c r="A254" s="98" t="s">
        <v>657</v>
      </c>
      <c r="B254" s="98" t="s">
        <v>658</v>
      </c>
      <c r="C254" s="146" t="s">
        <v>754</v>
      </c>
      <c r="D254" s="146" t="s">
        <v>755</v>
      </c>
      <c r="E254" s="68" t="s">
        <v>264</v>
      </c>
      <c r="F254" s="68" t="s">
        <v>264</v>
      </c>
      <c r="G254" s="68" t="s">
        <v>264</v>
      </c>
      <c r="H254" s="68" t="s">
        <v>264</v>
      </c>
      <c r="I254" s="68" t="s">
        <v>264</v>
      </c>
      <c r="J254" s="68" t="s">
        <v>273</v>
      </c>
      <c r="K254" s="95" t="s">
        <v>25</v>
      </c>
      <c r="L254" s="95" t="s">
        <v>21</v>
      </c>
      <c r="M254" s="69" t="str">
        <f t="shared" si="40"/>
        <v>C - Posible / 4 - Mayor</v>
      </c>
      <c r="N254" s="69" t="str">
        <f t="shared" si="41"/>
        <v>C4</v>
      </c>
      <c r="O254" s="70" t="str">
        <f>VLOOKUP(N254,'MATRIZ RAM VALORACIÓN'!$AD$10:$AE$45,2,0)</f>
        <v>Intermedio</v>
      </c>
      <c r="P254" s="71" t="str">
        <f t="shared" si="42"/>
        <v>Medio</v>
      </c>
      <c r="Q254" s="115" t="s">
        <v>2284</v>
      </c>
      <c r="R254" s="101" t="s">
        <v>2285</v>
      </c>
      <c r="S254" s="180" t="s">
        <v>33</v>
      </c>
      <c r="T254" s="94" t="s">
        <v>2399</v>
      </c>
      <c r="U254" s="73" t="s">
        <v>311</v>
      </c>
      <c r="V254" s="73" t="s">
        <v>265</v>
      </c>
      <c r="W254" s="68" t="s">
        <v>264</v>
      </c>
      <c r="X254" s="68" t="s">
        <v>264</v>
      </c>
      <c r="Y254" s="68" t="s">
        <v>264</v>
      </c>
      <c r="Z254" s="68" t="s">
        <v>264</v>
      </c>
      <c r="AA254" s="68" t="s">
        <v>264</v>
      </c>
      <c r="AB254" s="68" t="s">
        <v>273</v>
      </c>
      <c r="AC254" s="68" t="s">
        <v>264</v>
      </c>
      <c r="AD254" s="68" t="s">
        <v>264</v>
      </c>
      <c r="AE254" s="68" t="s">
        <v>264</v>
      </c>
      <c r="AF254" s="68" t="s">
        <v>273</v>
      </c>
      <c r="AG254" s="68" t="s">
        <v>273</v>
      </c>
      <c r="AH254" s="73" t="s">
        <v>22</v>
      </c>
      <c r="AI254" s="74" t="str">
        <f t="shared" si="43"/>
        <v>Moderado</v>
      </c>
      <c r="AJ254" s="75" t="s">
        <v>313</v>
      </c>
      <c r="AK254" s="99" t="s">
        <v>10</v>
      </c>
      <c r="AL254" s="99" t="s">
        <v>17</v>
      </c>
      <c r="AM254" s="98" t="str">
        <f t="shared" si="45"/>
        <v>C4FuerteDirectamente Indirectamente</v>
      </c>
      <c r="AN254" s="75" t="str">
        <f>VLOOKUP(AO254,Hoja3!$G$2:$H$648,2,0)</f>
        <v>A:Improbable / 3:Moderado</v>
      </c>
      <c r="AO254" s="69" t="str">
        <f>VLOOKUP(AM254,Hoja3!F:G,2,0)</f>
        <v>A3</v>
      </c>
      <c r="AP254" s="70" t="str">
        <f>VLOOKUP(AO254,'MATRIZ RAM VALORACIÓN'!$AD$10:$AE$45,2,0)</f>
        <v>Bajo</v>
      </c>
      <c r="AQ254" s="189"/>
      <c r="AR254" s="189"/>
      <c r="AS254" s="110"/>
      <c r="AT254" s="88">
        <f t="shared" si="51"/>
        <v>15</v>
      </c>
      <c r="AU254" s="88">
        <f t="shared" si="52"/>
        <v>70</v>
      </c>
      <c r="AV254" s="89">
        <f t="shared" si="48"/>
        <v>85</v>
      </c>
    </row>
    <row r="255" spans="1:48" s="78" customFormat="1" ht="164.25" hidden="1" customHeight="1" x14ac:dyDescent="0.3">
      <c r="A255" s="98" t="s">
        <v>657</v>
      </c>
      <c r="B255" s="98" t="s">
        <v>658</v>
      </c>
      <c r="C255" s="146" t="s">
        <v>754</v>
      </c>
      <c r="D255" s="146" t="s">
        <v>755</v>
      </c>
      <c r="E255" s="68" t="s">
        <v>264</v>
      </c>
      <c r="F255" s="68" t="s">
        <v>264</v>
      </c>
      <c r="G255" s="68" t="s">
        <v>264</v>
      </c>
      <c r="H255" s="68" t="s">
        <v>264</v>
      </c>
      <c r="I255" s="68" t="s">
        <v>264</v>
      </c>
      <c r="J255" s="68" t="s">
        <v>273</v>
      </c>
      <c r="K255" s="95" t="s">
        <v>25</v>
      </c>
      <c r="L255" s="95" t="s">
        <v>21</v>
      </c>
      <c r="M255" s="69" t="str">
        <f t="shared" si="40"/>
        <v>C - Posible / 4 - Mayor</v>
      </c>
      <c r="N255" s="69" t="str">
        <f t="shared" si="41"/>
        <v>C4</v>
      </c>
      <c r="O255" s="70" t="str">
        <f>VLOOKUP(N255,'MATRIZ RAM VALORACIÓN'!$AD$10:$AE$45,2,0)</f>
        <v>Intermedio</v>
      </c>
      <c r="P255" s="71" t="str">
        <f t="shared" si="42"/>
        <v>Medio</v>
      </c>
      <c r="Q255" s="115" t="s">
        <v>762</v>
      </c>
      <c r="R255" s="145" t="s">
        <v>2540</v>
      </c>
      <c r="S255" s="180" t="s">
        <v>45</v>
      </c>
      <c r="T255" s="94" t="s">
        <v>764</v>
      </c>
      <c r="U255" s="73" t="s">
        <v>318</v>
      </c>
      <c r="V255" s="73" t="s">
        <v>265</v>
      </c>
      <c r="W255" s="68" t="s">
        <v>264</v>
      </c>
      <c r="X255" s="68" t="s">
        <v>264</v>
      </c>
      <c r="Y255" s="68" t="s">
        <v>264</v>
      </c>
      <c r="Z255" s="68" t="s">
        <v>264</v>
      </c>
      <c r="AA255" s="68" t="s">
        <v>264</v>
      </c>
      <c r="AB255" s="68" t="s">
        <v>273</v>
      </c>
      <c r="AC255" s="68" t="s">
        <v>264</v>
      </c>
      <c r="AD255" s="68" t="s">
        <v>264</v>
      </c>
      <c r="AE255" s="68" t="s">
        <v>264</v>
      </c>
      <c r="AF255" s="68" t="s">
        <v>273</v>
      </c>
      <c r="AG255" s="68" t="s">
        <v>273</v>
      </c>
      <c r="AH255" s="73" t="s">
        <v>22</v>
      </c>
      <c r="AI255" s="74" t="str">
        <f t="shared" si="43"/>
        <v>Moderado</v>
      </c>
      <c r="AJ255" s="75" t="s">
        <v>313</v>
      </c>
      <c r="AK255" s="99" t="s">
        <v>10</v>
      </c>
      <c r="AL255" s="99" t="s">
        <v>17</v>
      </c>
      <c r="AM255" s="98" t="str">
        <f t="shared" si="45"/>
        <v>C4FuerteDirectamente Indirectamente</v>
      </c>
      <c r="AN255" s="75" t="str">
        <f>VLOOKUP(AO255,Hoja3!$G$2:$H$648,2,0)</f>
        <v>A:Improbable / 3:Moderado</v>
      </c>
      <c r="AO255" s="69" t="str">
        <f>VLOOKUP(AM255,Hoja3!F:G,2,0)</f>
        <v>A3</v>
      </c>
      <c r="AP255" s="70" t="str">
        <f>VLOOKUP(AO255,'MATRIZ RAM VALORACIÓN'!$AD$10:$AE$45,2,0)</f>
        <v>Bajo</v>
      </c>
      <c r="AQ255" s="189"/>
      <c r="AR255" s="189"/>
      <c r="AS255" s="110"/>
      <c r="AT255" s="88">
        <f t="shared" si="51"/>
        <v>5</v>
      </c>
      <c r="AU255" s="88">
        <f t="shared" si="52"/>
        <v>70</v>
      </c>
      <c r="AV255" s="89">
        <f t="shared" si="48"/>
        <v>75</v>
      </c>
    </row>
    <row r="256" spans="1:48" s="78" customFormat="1" ht="164.25" hidden="1" customHeight="1" x14ac:dyDescent="0.3">
      <c r="A256" s="98" t="s">
        <v>657</v>
      </c>
      <c r="B256" s="98" t="s">
        <v>658</v>
      </c>
      <c r="C256" s="146" t="s">
        <v>754</v>
      </c>
      <c r="D256" s="146" t="s">
        <v>755</v>
      </c>
      <c r="E256" s="68" t="s">
        <v>264</v>
      </c>
      <c r="F256" s="68" t="s">
        <v>264</v>
      </c>
      <c r="G256" s="68" t="s">
        <v>264</v>
      </c>
      <c r="H256" s="68" t="s">
        <v>264</v>
      </c>
      <c r="I256" s="68" t="s">
        <v>264</v>
      </c>
      <c r="J256" s="68" t="s">
        <v>273</v>
      </c>
      <c r="K256" s="95" t="s">
        <v>25</v>
      </c>
      <c r="L256" s="95" t="s">
        <v>21</v>
      </c>
      <c r="M256" s="69" t="str">
        <f t="shared" si="40"/>
        <v>C - Posible / 4 - Mayor</v>
      </c>
      <c r="N256" s="69" t="str">
        <f t="shared" si="41"/>
        <v>C4</v>
      </c>
      <c r="O256" s="70" t="str">
        <f>VLOOKUP(N256,'MATRIZ RAM VALORACIÓN'!$AD$10:$AE$45,2,0)</f>
        <v>Intermedio</v>
      </c>
      <c r="P256" s="71" t="str">
        <f t="shared" si="42"/>
        <v>Medio</v>
      </c>
      <c r="Q256" s="115" t="s">
        <v>765</v>
      </c>
      <c r="R256" s="101" t="s">
        <v>2287</v>
      </c>
      <c r="S256" s="180" t="s">
        <v>45</v>
      </c>
      <c r="T256" s="94" t="s">
        <v>766</v>
      </c>
      <c r="U256" s="73" t="s">
        <v>318</v>
      </c>
      <c r="V256" s="73" t="s">
        <v>265</v>
      </c>
      <c r="W256" s="68" t="s">
        <v>264</v>
      </c>
      <c r="X256" s="68" t="s">
        <v>264</v>
      </c>
      <c r="Y256" s="68" t="s">
        <v>264</v>
      </c>
      <c r="Z256" s="68" t="s">
        <v>264</v>
      </c>
      <c r="AA256" s="68" t="s">
        <v>264</v>
      </c>
      <c r="AB256" s="68" t="s">
        <v>273</v>
      </c>
      <c r="AC256" s="68" t="s">
        <v>264</v>
      </c>
      <c r="AD256" s="68" t="s">
        <v>264</v>
      </c>
      <c r="AE256" s="68" t="s">
        <v>264</v>
      </c>
      <c r="AF256" s="68" t="s">
        <v>273</v>
      </c>
      <c r="AG256" s="68" t="s">
        <v>273</v>
      </c>
      <c r="AH256" s="73" t="s">
        <v>22</v>
      </c>
      <c r="AI256" s="74" t="str">
        <f t="shared" si="43"/>
        <v>Moderado</v>
      </c>
      <c r="AJ256" s="75" t="s">
        <v>313</v>
      </c>
      <c r="AK256" s="99" t="s">
        <v>10</v>
      </c>
      <c r="AL256" s="99" t="s">
        <v>17</v>
      </c>
      <c r="AM256" s="98" t="str">
        <f t="shared" si="45"/>
        <v>C4FuerteDirectamente Indirectamente</v>
      </c>
      <c r="AN256" s="75" t="str">
        <f>VLOOKUP(AO256,Hoja3!$G$2:$H$648,2,0)</f>
        <v>A:Improbable / 3:Moderado</v>
      </c>
      <c r="AO256" s="69" t="str">
        <f>VLOOKUP(AM256,Hoja3!F:G,2,0)</f>
        <v>A3</v>
      </c>
      <c r="AP256" s="70" t="str">
        <f>VLOOKUP(AO256,'MATRIZ RAM VALORACIÓN'!$AD$10:$AE$45,2,0)</f>
        <v>Bajo</v>
      </c>
      <c r="AQ256" s="189"/>
      <c r="AR256" s="189"/>
      <c r="AS256" s="110"/>
      <c r="AT256" s="88">
        <f t="shared" si="51"/>
        <v>5</v>
      </c>
      <c r="AU256" s="88">
        <f t="shared" si="52"/>
        <v>70</v>
      </c>
      <c r="AV256" s="89">
        <f t="shared" si="48"/>
        <v>75</v>
      </c>
    </row>
    <row r="257" spans="1:48" s="78" customFormat="1" ht="164.25" hidden="1" customHeight="1" x14ac:dyDescent="0.3">
      <c r="A257" s="98" t="s">
        <v>657</v>
      </c>
      <c r="B257" s="98" t="s">
        <v>658</v>
      </c>
      <c r="C257" s="146" t="s">
        <v>754</v>
      </c>
      <c r="D257" s="146" t="s">
        <v>755</v>
      </c>
      <c r="E257" s="68" t="s">
        <v>264</v>
      </c>
      <c r="F257" s="68" t="s">
        <v>264</v>
      </c>
      <c r="G257" s="68" t="s">
        <v>264</v>
      </c>
      <c r="H257" s="68" t="s">
        <v>264</v>
      </c>
      <c r="I257" s="68" t="s">
        <v>264</v>
      </c>
      <c r="J257" s="68" t="s">
        <v>273</v>
      </c>
      <c r="K257" s="95" t="s">
        <v>25</v>
      </c>
      <c r="L257" s="95" t="s">
        <v>21</v>
      </c>
      <c r="M257" s="69" t="str">
        <f t="shared" si="40"/>
        <v>C - Posible / 4 - Mayor</v>
      </c>
      <c r="N257" s="69" t="str">
        <f t="shared" si="41"/>
        <v>C4</v>
      </c>
      <c r="O257" s="70" t="str">
        <f>VLOOKUP(N257,'MATRIZ RAM VALORACIÓN'!$AD$10:$AE$45,2,0)</f>
        <v>Intermedio</v>
      </c>
      <c r="P257" s="71" t="str">
        <f t="shared" si="42"/>
        <v>Medio</v>
      </c>
      <c r="Q257" s="115" t="s">
        <v>3224</v>
      </c>
      <c r="R257" s="145" t="s">
        <v>1511</v>
      </c>
      <c r="S257" s="180" t="s">
        <v>38</v>
      </c>
      <c r="T257" s="171" t="s">
        <v>1652</v>
      </c>
      <c r="U257" s="73" t="s">
        <v>318</v>
      </c>
      <c r="V257" s="73" t="s">
        <v>267</v>
      </c>
      <c r="W257" s="68" t="s">
        <v>264</v>
      </c>
      <c r="X257" s="68" t="s">
        <v>264</v>
      </c>
      <c r="Y257" s="68" t="s">
        <v>264</v>
      </c>
      <c r="Z257" s="68" t="s">
        <v>264</v>
      </c>
      <c r="AA257" s="68" t="s">
        <v>264</v>
      </c>
      <c r="AB257" s="68" t="s">
        <v>273</v>
      </c>
      <c r="AC257" s="68" t="s">
        <v>264</v>
      </c>
      <c r="AD257" s="68" t="s">
        <v>264</v>
      </c>
      <c r="AE257" s="68" t="s">
        <v>264</v>
      </c>
      <c r="AF257" s="68" t="s">
        <v>273</v>
      </c>
      <c r="AG257" s="68" t="s">
        <v>273</v>
      </c>
      <c r="AH257" s="73" t="s">
        <v>22</v>
      </c>
      <c r="AI257" s="74" t="str">
        <f t="shared" si="43"/>
        <v>Moderado</v>
      </c>
      <c r="AJ257" s="75" t="s">
        <v>313</v>
      </c>
      <c r="AK257" s="99" t="s">
        <v>10</v>
      </c>
      <c r="AL257" s="99" t="s">
        <v>17</v>
      </c>
      <c r="AM257" s="98" t="str">
        <f t="shared" si="45"/>
        <v>C4FuerteDirectamente Indirectamente</v>
      </c>
      <c r="AN257" s="75" t="str">
        <f>VLOOKUP(AO257,Hoja3!$G$2:$H$648,2,0)</f>
        <v>A:Improbable / 3:Moderado</v>
      </c>
      <c r="AO257" s="69" t="str">
        <f>VLOOKUP(AM257,Hoja3!F:G,2,0)</f>
        <v>A3</v>
      </c>
      <c r="AP257" s="70" t="str">
        <f>VLOOKUP(AO257,'MATRIZ RAM VALORACIÓN'!$AD$10:$AE$45,2,0)</f>
        <v>Bajo</v>
      </c>
      <c r="AQ257" s="189"/>
      <c r="AR257" s="189"/>
      <c r="AS257" s="110"/>
      <c r="AT257" s="88">
        <f t="shared" si="51"/>
        <v>5</v>
      </c>
      <c r="AU257" s="88">
        <f t="shared" si="52"/>
        <v>70</v>
      </c>
      <c r="AV257" s="89">
        <f t="shared" si="48"/>
        <v>75</v>
      </c>
    </row>
    <row r="258" spans="1:48" s="78" customFormat="1" ht="164.25" hidden="1" customHeight="1" x14ac:dyDescent="0.3">
      <c r="A258" s="98" t="s">
        <v>657</v>
      </c>
      <c r="B258" s="98" t="s">
        <v>658</v>
      </c>
      <c r="C258" s="146" t="s">
        <v>754</v>
      </c>
      <c r="D258" s="146" t="s">
        <v>755</v>
      </c>
      <c r="E258" s="68" t="s">
        <v>264</v>
      </c>
      <c r="F258" s="68" t="s">
        <v>264</v>
      </c>
      <c r="G258" s="68" t="s">
        <v>264</v>
      </c>
      <c r="H258" s="68" t="s">
        <v>264</v>
      </c>
      <c r="I258" s="68" t="s">
        <v>264</v>
      </c>
      <c r="J258" s="68" t="s">
        <v>273</v>
      </c>
      <c r="K258" s="95" t="s">
        <v>25</v>
      </c>
      <c r="L258" s="95" t="s">
        <v>21</v>
      </c>
      <c r="M258" s="69" t="str">
        <f t="shared" ref="M258:M321" si="53">CONCATENATE(K258," / ",L258)</f>
        <v>C - Posible / 4 - Mayor</v>
      </c>
      <c r="N258" s="69" t="str">
        <f t="shared" ref="N258:N321" si="54">CONCATENATE(MID(K258,1,1),MID(L258,1,1))</f>
        <v>C4</v>
      </c>
      <c r="O258" s="70" t="str">
        <f>VLOOKUP(N258,'MATRIZ RAM VALORACIÓN'!$AD$10:$AE$45,2,0)</f>
        <v>Intermedio</v>
      </c>
      <c r="P258" s="71" t="str">
        <f t="shared" ref="P258:P321" si="55">+IF(O258="Muy Alto","Muy Alto",+IF(O258="Alto","Alto",+IF(O258="Intermedio","Medio",+IF(O258="Medio","Bajo",+IF(O258="Bajo","Bajo","Sin Homologacion")))))</f>
        <v>Medio</v>
      </c>
      <c r="Q258" s="115" t="s">
        <v>760</v>
      </c>
      <c r="R258" s="101" t="s">
        <v>2286</v>
      </c>
      <c r="S258" s="180" t="s">
        <v>359</v>
      </c>
      <c r="T258" s="94" t="s">
        <v>2400</v>
      </c>
      <c r="U258" s="73" t="s">
        <v>318</v>
      </c>
      <c r="V258" s="73" t="s">
        <v>265</v>
      </c>
      <c r="W258" s="68" t="s">
        <v>264</v>
      </c>
      <c r="X258" s="68" t="s">
        <v>264</v>
      </c>
      <c r="Y258" s="68" t="s">
        <v>264</v>
      </c>
      <c r="Z258" s="68" t="s">
        <v>264</v>
      </c>
      <c r="AA258" s="68" t="s">
        <v>264</v>
      </c>
      <c r="AB258" s="68" t="s">
        <v>273</v>
      </c>
      <c r="AC258" s="68" t="s">
        <v>264</v>
      </c>
      <c r="AD258" s="68" t="s">
        <v>264</v>
      </c>
      <c r="AE258" s="68" t="s">
        <v>264</v>
      </c>
      <c r="AF258" s="68" t="s">
        <v>273</v>
      </c>
      <c r="AG258" s="68" t="s">
        <v>273</v>
      </c>
      <c r="AH258" s="73" t="s">
        <v>22</v>
      </c>
      <c r="AI258" s="74" t="str">
        <f t="shared" ref="AI258:AI321" si="56">IF(AV258&gt;=90,"Fuerte",IF(AV258&gt;=75,"Moderado","Débil"))</f>
        <v>Moderado</v>
      </c>
      <c r="AJ258" s="75" t="s">
        <v>313</v>
      </c>
      <c r="AK258" s="99" t="s">
        <v>10</v>
      </c>
      <c r="AL258" s="99" t="s">
        <v>17</v>
      </c>
      <c r="AM258" s="98" t="str">
        <f t="shared" si="45"/>
        <v>C4FuerteDirectamente Indirectamente</v>
      </c>
      <c r="AN258" s="75" t="str">
        <f>VLOOKUP(AO258,Hoja3!$G$2:$H$648,2,0)</f>
        <v>A:Improbable / 3:Moderado</v>
      </c>
      <c r="AO258" s="69" t="str">
        <f>VLOOKUP(AM258,Hoja3!F:G,2,0)</f>
        <v>A3</v>
      </c>
      <c r="AP258" s="70" t="str">
        <f>VLOOKUP(AO258,'MATRIZ RAM VALORACIÓN'!$AD$10:$AE$45,2,0)</f>
        <v>Bajo</v>
      </c>
      <c r="AQ258" s="189"/>
      <c r="AR258" s="189"/>
      <c r="AS258" s="110"/>
      <c r="AT258" s="88">
        <f t="shared" si="51"/>
        <v>5</v>
      </c>
      <c r="AU258" s="88">
        <f t="shared" si="52"/>
        <v>70</v>
      </c>
      <c r="AV258" s="89">
        <f t="shared" si="48"/>
        <v>75</v>
      </c>
    </row>
    <row r="259" spans="1:48" s="78" customFormat="1" ht="164.25" hidden="1" customHeight="1" x14ac:dyDescent="0.3">
      <c r="A259" s="98" t="s">
        <v>657</v>
      </c>
      <c r="B259" s="98" t="s">
        <v>658</v>
      </c>
      <c r="C259" s="146" t="s">
        <v>752</v>
      </c>
      <c r="D259" s="146" t="s">
        <v>2201</v>
      </c>
      <c r="E259" s="68" t="s">
        <v>264</v>
      </c>
      <c r="F259" s="68" t="s">
        <v>264</v>
      </c>
      <c r="G259" s="68" t="s">
        <v>264</v>
      </c>
      <c r="H259" s="68" t="s">
        <v>264</v>
      </c>
      <c r="I259" s="68" t="s">
        <v>264</v>
      </c>
      <c r="J259" s="68" t="s">
        <v>273</v>
      </c>
      <c r="K259" s="95" t="s">
        <v>25</v>
      </c>
      <c r="L259" s="95" t="s">
        <v>21</v>
      </c>
      <c r="M259" s="69" t="str">
        <f t="shared" si="53"/>
        <v>C - Posible / 4 - Mayor</v>
      </c>
      <c r="N259" s="69" t="str">
        <f t="shared" si="54"/>
        <v>C4</v>
      </c>
      <c r="O259" s="70" t="str">
        <f>VLOOKUP(N259,'MATRIZ RAM VALORACIÓN'!$AD$10:$AE$45,2,0)</f>
        <v>Intermedio</v>
      </c>
      <c r="P259" s="71" t="str">
        <f t="shared" si="55"/>
        <v>Medio</v>
      </c>
      <c r="Q259" s="145" t="s">
        <v>3107</v>
      </c>
      <c r="R259" s="145" t="s">
        <v>3108</v>
      </c>
      <c r="S259" s="180" t="s">
        <v>33</v>
      </c>
      <c r="T259" s="94" t="s">
        <v>2150</v>
      </c>
      <c r="U259" s="73" t="s">
        <v>318</v>
      </c>
      <c r="V259" s="73" t="s">
        <v>267</v>
      </c>
      <c r="W259" s="68" t="s">
        <v>264</v>
      </c>
      <c r="X259" s="68" t="s">
        <v>264</v>
      </c>
      <c r="Y259" s="68" t="s">
        <v>264</v>
      </c>
      <c r="Z259" s="68" t="s">
        <v>264</v>
      </c>
      <c r="AA259" s="68" t="s">
        <v>264</v>
      </c>
      <c r="AB259" s="68" t="s">
        <v>273</v>
      </c>
      <c r="AC259" s="68" t="s">
        <v>264</v>
      </c>
      <c r="AD259" s="68" t="s">
        <v>264</v>
      </c>
      <c r="AE259" s="68" t="s">
        <v>264</v>
      </c>
      <c r="AF259" s="68" t="s">
        <v>273</v>
      </c>
      <c r="AG259" s="68" t="s">
        <v>273</v>
      </c>
      <c r="AH259" s="73" t="s">
        <v>22</v>
      </c>
      <c r="AI259" s="74" t="str">
        <f t="shared" si="56"/>
        <v>Moderado</v>
      </c>
      <c r="AJ259" s="75" t="s">
        <v>313</v>
      </c>
      <c r="AK259" s="99" t="s">
        <v>10</v>
      </c>
      <c r="AL259" s="99" t="s">
        <v>17</v>
      </c>
      <c r="AM259" s="98" t="str">
        <f t="shared" si="45"/>
        <v>C4FuerteDirectamente Indirectamente</v>
      </c>
      <c r="AN259" s="75" t="str">
        <f>VLOOKUP(AO259,Hoja3!$G$2:$H$648,2,0)</f>
        <v>A:Improbable / 3:Moderado</v>
      </c>
      <c r="AO259" s="69" t="str">
        <f>VLOOKUP(AM259,Hoja3!F:G,2,0)</f>
        <v>A3</v>
      </c>
      <c r="AP259" s="70" t="str">
        <f>VLOOKUP(AO259,'MATRIZ RAM VALORACIÓN'!$AD$10:$AE$45,2,0)</f>
        <v>Bajo</v>
      </c>
      <c r="AQ259" s="189"/>
      <c r="AR259" s="189"/>
      <c r="AS259" s="110"/>
      <c r="AT259" s="88">
        <f t="shared" si="51"/>
        <v>5</v>
      </c>
      <c r="AU259" s="88">
        <f t="shared" si="52"/>
        <v>70</v>
      </c>
      <c r="AV259" s="89">
        <f t="shared" si="48"/>
        <v>75</v>
      </c>
    </row>
    <row r="260" spans="1:48" s="78" customFormat="1" ht="164.25" customHeight="1" x14ac:dyDescent="0.3">
      <c r="A260" s="98" t="s">
        <v>657</v>
      </c>
      <c r="B260" s="98" t="s">
        <v>658</v>
      </c>
      <c r="C260" s="146" t="s">
        <v>748</v>
      </c>
      <c r="D260" s="146" t="s">
        <v>749</v>
      </c>
      <c r="E260" s="68" t="s">
        <v>264</v>
      </c>
      <c r="F260" s="68" t="s">
        <v>273</v>
      </c>
      <c r="G260" s="68" t="s">
        <v>273</v>
      </c>
      <c r="H260" s="68" t="s">
        <v>264</v>
      </c>
      <c r="I260" s="68" t="s">
        <v>264</v>
      </c>
      <c r="J260" s="68" t="s">
        <v>273</v>
      </c>
      <c r="K260" s="95" t="s">
        <v>29</v>
      </c>
      <c r="L260" s="95" t="s">
        <v>21</v>
      </c>
      <c r="M260" s="69" t="str">
        <f t="shared" si="53"/>
        <v>B - Raro / 4 - Mayor</v>
      </c>
      <c r="N260" s="69" t="str">
        <f t="shared" si="54"/>
        <v>B4</v>
      </c>
      <c r="O260" s="70" t="str">
        <f>VLOOKUP(N260,'MATRIZ RAM VALORACIÓN'!$AD$10:$AE$45,2,0)</f>
        <v>Medio</v>
      </c>
      <c r="P260" s="71" t="str">
        <f t="shared" si="55"/>
        <v>Bajo</v>
      </c>
      <c r="Q260" s="101" t="s">
        <v>1589</v>
      </c>
      <c r="R260" s="145" t="s">
        <v>2671</v>
      </c>
      <c r="S260" s="180" t="s">
        <v>38</v>
      </c>
      <c r="T260" s="94" t="s">
        <v>2398</v>
      </c>
      <c r="U260" s="73" t="s">
        <v>318</v>
      </c>
      <c r="V260" s="73" t="s">
        <v>265</v>
      </c>
      <c r="W260" s="68" t="s">
        <v>264</v>
      </c>
      <c r="X260" s="68" t="s">
        <v>264</v>
      </c>
      <c r="Y260" s="68" t="s">
        <v>264</v>
      </c>
      <c r="Z260" s="68" t="s">
        <v>264</v>
      </c>
      <c r="AA260" s="68" t="s">
        <v>264</v>
      </c>
      <c r="AB260" s="68" t="s">
        <v>273</v>
      </c>
      <c r="AC260" s="68" t="s">
        <v>264</v>
      </c>
      <c r="AD260" s="68" t="s">
        <v>264</v>
      </c>
      <c r="AE260" s="68" t="s">
        <v>264</v>
      </c>
      <c r="AF260" s="68" t="s">
        <v>273</v>
      </c>
      <c r="AG260" s="68" t="s">
        <v>273</v>
      </c>
      <c r="AH260" s="73" t="s">
        <v>22</v>
      </c>
      <c r="AI260" s="74" t="str">
        <f t="shared" si="56"/>
        <v>Moderado</v>
      </c>
      <c r="AJ260" s="75" t="s">
        <v>313</v>
      </c>
      <c r="AK260" s="99" t="s">
        <v>10</v>
      </c>
      <c r="AL260" s="99" t="s">
        <v>17</v>
      </c>
      <c r="AM260" s="98" t="str">
        <f t="shared" si="45"/>
        <v>B4FuerteDirectamente Indirectamente</v>
      </c>
      <c r="AN260" s="75" t="str">
        <f>VLOOKUP(AO260,Hoja3!$G$2:$H$648,2,0)</f>
        <v>A:Improbable / 3:Moderado</v>
      </c>
      <c r="AO260" s="69" t="str">
        <f>VLOOKUP(AM260,Hoja3!F:G,2,0)</f>
        <v>A3</v>
      </c>
      <c r="AP260" s="70" t="str">
        <f>VLOOKUP(AO260,'MATRIZ RAM VALORACIÓN'!$AD$10:$AE$45,2,0)</f>
        <v>Bajo</v>
      </c>
      <c r="AQ260" s="189"/>
      <c r="AR260" s="189"/>
      <c r="AS260" s="110"/>
      <c r="AT260" s="88">
        <f t="shared" si="51"/>
        <v>5</v>
      </c>
      <c r="AU260" s="88">
        <f t="shared" si="52"/>
        <v>70</v>
      </c>
      <c r="AV260" s="89">
        <f t="shared" si="48"/>
        <v>75</v>
      </c>
    </row>
    <row r="261" spans="1:48" s="78" customFormat="1" ht="164.25" customHeight="1" x14ac:dyDescent="0.3">
      <c r="A261" s="98" t="s">
        <v>657</v>
      </c>
      <c r="B261" s="98" t="s">
        <v>658</v>
      </c>
      <c r="C261" s="146" t="s">
        <v>748</v>
      </c>
      <c r="D261" s="146" t="s">
        <v>749</v>
      </c>
      <c r="E261" s="68" t="s">
        <v>264</v>
      </c>
      <c r="F261" s="68" t="s">
        <v>273</v>
      </c>
      <c r="G261" s="68" t="s">
        <v>273</v>
      </c>
      <c r="H261" s="68" t="s">
        <v>264</v>
      </c>
      <c r="I261" s="68" t="s">
        <v>264</v>
      </c>
      <c r="J261" s="68" t="s">
        <v>273</v>
      </c>
      <c r="K261" s="95" t="s">
        <v>29</v>
      </c>
      <c r="L261" s="95" t="s">
        <v>21</v>
      </c>
      <c r="M261" s="69" t="str">
        <f t="shared" si="53"/>
        <v>B - Raro / 4 - Mayor</v>
      </c>
      <c r="N261" s="69" t="str">
        <f t="shared" si="54"/>
        <v>B4</v>
      </c>
      <c r="O261" s="70" t="str">
        <f>VLOOKUP(N261,'MATRIZ RAM VALORACIÓN'!$AD$10:$AE$45,2,0)</f>
        <v>Medio</v>
      </c>
      <c r="P261" s="71" t="str">
        <f t="shared" si="55"/>
        <v>Bajo</v>
      </c>
      <c r="Q261" s="115" t="s">
        <v>751</v>
      </c>
      <c r="R261" s="101" t="s">
        <v>2006</v>
      </c>
      <c r="S261" s="180" t="s">
        <v>33</v>
      </c>
      <c r="T261" s="94" t="s">
        <v>2672</v>
      </c>
      <c r="U261" s="73" t="s">
        <v>311</v>
      </c>
      <c r="V261" s="73" t="s">
        <v>267</v>
      </c>
      <c r="W261" s="68" t="s">
        <v>264</v>
      </c>
      <c r="X261" s="68" t="s">
        <v>264</v>
      </c>
      <c r="Y261" s="68" t="s">
        <v>264</v>
      </c>
      <c r="Z261" s="68" t="s">
        <v>264</v>
      </c>
      <c r="AA261" s="68" t="s">
        <v>264</v>
      </c>
      <c r="AB261" s="68" t="s">
        <v>273</v>
      </c>
      <c r="AC261" s="68" t="s">
        <v>264</v>
      </c>
      <c r="AD261" s="68" t="s">
        <v>264</v>
      </c>
      <c r="AE261" s="68" t="s">
        <v>264</v>
      </c>
      <c r="AF261" s="68" t="s">
        <v>273</v>
      </c>
      <c r="AG261" s="68" t="s">
        <v>273</v>
      </c>
      <c r="AH261" s="73" t="s">
        <v>22</v>
      </c>
      <c r="AI261" s="74" t="str">
        <f t="shared" si="56"/>
        <v>Moderado</v>
      </c>
      <c r="AJ261" s="75" t="s">
        <v>313</v>
      </c>
      <c r="AK261" s="99" t="s">
        <v>10</v>
      </c>
      <c r="AL261" s="99" t="s">
        <v>17</v>
      </c>
      <c r="AM261" s="98" t="str">
        <f t="shared" si="45"/>
        <v>B4FuerteDirectamente Indirectamente</v>
      </c>
      <c r="AN261" s="75" t="str">
        <f>VLOOKUP(AO261,Hoja3!$G$2:$H$648,2,0)</f>
        <v>A:Improbable / 3:Moderado</v>
      </c>
      <c r="AO261" s="69" t="str">
        <f>VLOOKUP(AM261,Hoja3!F:G,2,0)</f>
        <v>A3</v>
      </c>
      <c r="AP261" s="70" t="str">
        <f>VLOOKUP(AO261,'MATRIZ RAM VALORACIÓN'!$AD$10:$AE$45,2,0)</f>
        <v>Bajo</v>
      </c>
      <c r="AQ261" s="189"/>
      <c r="AR261" s="189"/>
      <c r="AS261" s="110"/>
      <c r="AT261" s="88">
        <f t="shared" si="51"/>
        <v>15</v>
      </c>
      <c r="AU261" s="88">
        <f t="shared" si="52"/>
        <v>70</v>
      </c>
      <c r="AV261" s="89">
        <f t="shared" si="48"/>
        <v>85</v>
      </c>
    </row>
    <row r="262" spans="1:48" s="78" customFormat="1" ht="164.25" hidden="1" customHeight="1" x14ac:dyDescent="0.3">
      <c r="A262" s="98" t="s">
        <v>657</v>
      </c>
      <c r="B262" s="98" t="s">
        <v>658</v>
      </c>
      <c r="C262" s="146" t="s">
        <v>744</v>
      </c>
      <c r="D262" s="146" t="s">
        <v>3303</v>
      </c>
      <c r="E262" s="68" t="s">
        <v>264</v>
      </c>
      <c r="F262" s="68" t="s">
        <v>264</v>
      </c>
      <c r="G262" s="68" t="s">
        <v>264</v>
      </c>
      <c r="H262" s="68" t="s">
        <v>264</v>
      </c>
      <c r="I262" s="68" t="s">
        <v>264</v>
      </c>
      <c r="J262" s="68" t="s">
        <v>273</v>
      </c>
      <c r="K262" s="95" t="s">
        <v>25</v>
      </c>
      <c r="L262" s="95" t="s">
        <v>26</v>
      </c>
      <c r="M262" s="69" t="str">
        <f t="shared" si="53"/>
        <v xml:space="preserve">C - Posible / 3 - Moderado </v>
      </c>
      <c r="N262" s="69" t="str">
        <f t="shared" si="54"/>
        <v>C3</v>
      </c>
      <c r="O262" s="70" t="str">
        <f>VLOOKUP(N262,'MATRIZ RAM VALORACIÓN'!$AD$10:$AE$45,2,0)</f>
        <v>Medio</v>
      </c>
      <c r="P262" s="71" t="str">
        <f t="shared" si="55"/>
        <v>Bajo</v>
      </c>
      <c r="Q262" s="115" t="s">
        <v>3304</v>
      </c>
      <c r="R262" s="101" t="s">
        <v>3356</v>
      </c>
      <c r="S262" s="180" t="s">
        <v>33</v>
      </c>
      <c r="T262" s="94" t="s">
        <v>3307</v>
      </c>
      <c r="U262" s="73" t="s">
        <v>311</v>
      </c>
      <c r="V262" s="73" t="s">
        <v>265</v>
      </c>
      <c r="W262" s="68" t="s">
        <v>264</v>
      </c>
      <c r="X262" s="68" t="s">
        <v>264</v>
      </c>
      <c r="Y262" s="68" t="s">
        <v>264</v>
      </c>
      <c r="Z262" s="68" t="s">
        <v>273</v>
      </c>
      <c r="AA262" s="68" t="s">
        <v>264</v>
      </c>
      <c r="AB262" s="68" t="s">
        <v>273</v>
      </c>
      <c r="AC262" s="68" t="s">
        <v>264</v>
      </c>
      <c r="AD262" s="68" t="s">
        <v>264</v>
      </c>
      <c r="AE262" s="68" t="s">
        <v>264</v>
      </c>
      <c r="AF262" s="68" t="s">
        <v>273</v>
      </c>
      <c r="AG262" s="68" t="s">
        <v>273</v>
      </c>
      <c r="AH262" s="73" t="s">
        <v>22</v>
      </c>
      <c r="AI262" s="74" t="str">
        <f t="shared" si="56"/>
        <v>Moderado</v>
      </c>
      <c r="AJ262" s="75" t="s">
        <v>313</v>
      </c>
      <c r="AK262" s="99" t="s">
        <v>10</v>
      </c>
      <c r="AL262" s="99" t="s">
        <v>17</v>
      </c>
      <c r="AM262" s="98" t="str">
        <f t="shared" si="45"/>
        <v>C3FuerteDirectamente Indirectamente</v>
      </c>
      <c r="AN262" s="75" t="str">
        <f>VLOOKUP(AO262,Hoja3!$G$2:$H$648,2,0)</f>
        <v>A:Improbable / 2:Menor</v>
      </c>
      <c r="AO262" s="69" t="str">
        <f>VLOOKUP(AM262,Hoja3!F:G,2,0)</f>
        <v>A2</v>
      </c>
      <c r="AP262" s="70" t="str">
        <f>VLOOKUP(AO262,'MATRIZ RAM VALORACIÓN'!$AD$10:$AE$45,2,0)</f>
        <v>Bajo</v>
      </c>
      <c r="AQ262" s="189"/>
      <c r="AR262" s="189"/>
      <c r="AS262" s="110"/>
      <c r="AT262" s="88">
        <f t="shared" si="51"/>
        <v>15</v>
      </c>
      <c r="AU262" s="88">
        <f t="shared" si="52"/>
        <v>70</v>
      </c>
      <c r="AV262" s="89">
        <f t="shared" ref="AV262:AV323" si="57">AT262+AU262</f>
        <v>85</v>
      </c>
    </row>
    <row r="263" spans="1:48" s="78" customFormat="1" ht="164.25" hidden="1" customHeight="1" x14ac:dyDescent="0.3">
      <c r="A263" s="98" t="s">
        <v>657</v>
      </c>
      <c r="B263" s="98" t="s">
        <v>658</v>
      </c>
      <c r="C263" s="146" t="s">
        <v>744</v>
      </c>
      <c r="D263" s="146" t="s">
        <v>3303</v>
      </c>
      <c r="E263" s="68" t="s">
        <v>264</v>
      </c>
      <c r="F263" s="68" t="s">
        <v>264</v>
      </c>
      <c r="G263" s="68" t="s">
        <v>264</v>
      </c>
      <c r="H263" s="68" t="s">
        <v>264</v>
      </c>
      <c r="I263" s="68" t="s">
        <v>264</v>
      </c>
      <c r="J263" s="68" t="s">
        <v>273</v>
      </c>
      <c r="K263" s="95" t="s">
        <v>25</v>
      </c>
      <c r="L263" s="95" t="s">
        <v>26</v>
      </c>
      <c r="M263" s="69" t="str">
        <f t="shared" si="53"/>
        <v xml:space="preserve">C - Posible / 3 - Moderado </v>
      </c>
      <c r="N263" s="69" t="str">
        <f t="shared" si="54"/>
        <v>C3</v>
      </c>
      <c r="O263" s="70" t="str">
        <f>VLOOKUP(N263,'MATRIZ RAM VALORACIÓN'!$AD$10:$AE$45,2,0)</f>
        <v>Medio</v>
      </c>
      <c r="P263" s="71" t="str">
        <f t="shared" si="55"/>
        <v>Bajo</v>
      </c>
      <c r="Q263" s="115" t="s">
        <v>746</v>
      </c>
      <c r="R263" s="101" t="s">
        <v>1489</v>
      </c>
      <c r="S263" s="180" t="s">
        <v>33</v>
      </c>
      <c r="T263" s="94" t="s">
        <v>2397</v>
      </c>
      <c r="U263" s="73" t="s">
        <v>311</v>
      </c>
      <c r="V263" s="73" t="s">
        <v>267</v>
      </c>
      <c r="W263" s="68" t="s">
        <v>264</v>
      </c>
      <c r="X263" s="68" t="s">
        <v>264</v>
      </c>
      <c r="Y263" s="68" t="s">
        <v>264</v>
      </c>
      <c r="Z263" s="68" t="s">
        <v>273</v>
      </c>
      <c r="AA263" s="68" t="s">
        <v>264</v>
      </c>
      <c r="AB263" s="68" t="s">
        <v>273</v>
      </c>
      <c r="AC263" s="68" t="s">
        <v>264</v>
      </c>
      <c r="AD263" s="68" t="s">
        <v>264</v>
      </c>
      <c r="AE263" s="68" t="s">
        <v>264</v>
      </c>
      <c r="AF263" s="68" t="s">
        <v>273</v>
      </c>
      <c r="AG263" s="68" t="s">
        <v>273</v>
      </c>
      <c r="AH263" s="73" t="s">
        <v>22</v>
      </c>
      <c r="AI263" s="74" t="str">
        <f t="shared" si="56"/>
        <v>Moderado</v>
      </c>
      <c r="AJ263" s="75" t="s">
        <v>313</v>
      </c>
      <c r="AK263" s="99" t="s">
        <v>10</v>
      </c>
      <c r="AL263" s="99" t="s">
        <v>17</v>
      </c>
      <c r="AM263" s="98" t="str">
        <f t="shared" si="45"/>
        <v>C3FuerteDirectamente Indirectamente</v>
      </c>
      <c r="AN263" s="75" t="str">
        <f>VLOOKUP(AO263,Hoja3!$G$2:$H$648,2,0)</f>
        <v>A:Improbable / 2:Menor</v>
      </c>
      <c r="AO263" s="69" t="str">
        <f>VLOOKUP(AM263,Hoja3!F:G,2,0)</f>
        <v>A2</v>
      </c>
      <c r="AP263" s="70" t="str">
        <f>VLOOKUP(AO263,'MATRIZ RAM VALORACIÓN'!$AD$10:$AE$45,2,0)</f>
        <v>Bajo</v>
      </c>
      <c r="AQ263" s="189"/>
      <c r="AR263" s="189"/>
      <c r="AS263" s="110"/>
      <c r="AT263" s="88">
        <f t="shared" si="51"/>
        <v>15</v>
      </c>
      <c r="AU263" s="88">
        <f t="shared" si="52"/>
        <v>70</v>
      </c>
      <c r="AV263" s="89">
        <f t="shared" si="57"/>
        <v>85</v>
      </c>
    </row>
    <row r="264" spans="1:48" s="78" customFormat="1" ht="164.25" hidden="1" customHeight="1" x14ac:dyDescent="0.3">
      <c r="A264" s="98" t="s">
        <v>657</v>
      </c>
      <c r="B264" s="98" t="s">
        <v>658</v>
      </c>
      <c r="C264" s="146" t="s">
        <v>3309</v>
      </c>
      <c r="D264" s="146" t="s">
        <v>3350</v>
      </c>
      <c r="E264" s="68" t="s">
        <v>264</v>
      </c>
      <c r="F264" s="68" t="s">
        <v>264</v>
      </c>
      <c r="G264" s="68" t="s">
        <v>264</v>
      </c>
      <c r="H264" s="68" t="s">
        <v>264</v>
      </c>
      <c r="I264" s="68" t="s">
        <v>264</v>
      </c>
      <c r="J264" s="68" t="s">
        <v>273</v>
      </c>
      <c r="K264" s="95" t="s">
        <v>25</v>
      </c>
      <c r="L264" s="95" t="s">
        <v>21</v>
      </c>
      <c r="M264" s="69" t="str">
        <f t="shared" si="53"/>
        <v>C - Posible / 4 - Mayor</v>
      </c>
      <c r="N264" s="69" t="str">
        <f t="shared" si="54"/>
        <v>C4</v>
      </c>
      <c r="O264" s="70" t="str">
        <f>VLOOKUP(N264,'MATRIZ RAM VALORACIÓN'!$AD$10:$AE$45,2,0)</f>
        <v>Intermedio</v>
      </c>
      <c r="P264" s="71" t="str">
        <f t="shared" si="55"/>
        <v>Medio</v>
      </c>
      <c r="Q264" s="115" t="s">
        <v>2576</v>
      </c>
      <c r="R264" s="137" t="s">
        <v>3394</v>
      </c>
      <c r="S264" s="180" t="s">
        <v>33</v>
      </c>
      <c r="T264" s="135" t="s">
        <v>2578</v>
      </c>
      <c r="U264" s="73" t="s">
        <v>311</v>
      </c>
      <c r="V264" s="73" t="s">
        <v>267</v>
      </c>
      <c r="W264" s="68" t="s">
        <v>264</v>
      </c>
      <c r="X264" s="68" t="s">
        <v>264</v>
      </c>
      <c r="Y264" s="68" t="s">
        <v>264</v>
      </c>
      <c r="Z264" s="68" t="s">
        <v>273</v>
      </c>
      <c r="AA264" s="68" t="s">
        <v>264</v>
      </c>
      <c r="AB264" s="68" t="s">
        <v>273</v>
      </c>
      <c r="AC264" s="68" t="s">
        <v>264</v>
      </c>
      <c r="AD264" s="68" t="s">
        <v>264</v>
      </c>
      <c r="AE264" s="68" t="s">
        <v>264</v>
      </c>
      <c r="AF264" s="68" t="s">
        <v>273</v>
      </c>
      <c r="AG264" s="68" t="s">
        <v>273</v>
      </c>
      <c r="AH264" s="73" t="s">
        <v>22</v>
      </c>
      <c r="AI264" s="74" t="str">
        <f t="shared" si="56"/>
        <v>Moderado</v>
      </c>
      <c r="AJ264" s="75" t="s">
        <v>313</v>
      </c>
      <c r="AK264" s="99" t="s">
        <v>10</v>
      </c>
      <c r="AL264" s="99" t="s">
        <v>17</v>
      </c>
      <c r="AM264" s="98" t="str">
        <f t="shared" ref="AM264:AM327" si="58">CONCATENATE(N264,AJ264,AK264,AL264)</f>
        <v>C4FuerteDirectamente Indirectamente</v>
      </c>
      <c r="AN264" s="75" t="str">
        <f>VLOOKUP(AO264,Hoja3!$G$2:$H$648,2,0)</f>
        <v>A:Improbable / 3:Moderado</v>
      </c>
      <c r="AO264" s="69" t="str">
        <f>VLOOKUP(AM264,Hoja3!F:G,2,0)</f>
        <v>A3</v>
      </c>
      <c r="AP264" s="70" t="str">
        <f>VLOOKUP(AO264,'MATRIZ RAM VALORACIÓN'!$AD$10:$AE$45,2,0)</f>
        <v>Bajo</v>
      </c>
      <c r="AQ264" s="189"/>
      <c r="AR264" s="189"/>
      <c r="AS264" s="110"/>
      <c r="AT264" s="88">
        <f t="shared" si="51"/>
        <v>15</v>
      </c>
      <c r="AU264" s="88">
        <f t="shared" si="52"/>
        <v>70</v>
      </c>
      <c r="AV264" s="89">
        <f t="shared" si="57"/>
        <v>85</v>
      </c>
    </row>
    <row r="265" spans="1:48" s="78" customFormat="1" ht="164.25" hidden="1" customHeight="1" x14ac:dyDescent="0.3">
      <c r="A265" s="98" t="s">
        <v>657</v>
      </c>
      <c r="B265" s="98" t="s">
        <v>658</v>
      </c>
      <c r="C265" s="146" t="s">
        <v>3309</v>
      </c>
      <c r="D265" s="146" t="s">
        <v>3350</v>
      </c>
      <c r="E265" s="68" t="s">
        <v>264</v>
      </c>
      <c r="F265" s="68" t="s">
        <v>264</v>
      </c>
      <c r="G265" s="68" t="s">
        <v>264</v>
      </c>
      <c r="H265" s="68" t="s">
        <v>264</v>
      </c>
      <c r="I265" s="68" t="s">
        <v>264</v>
      </c>
      <c r="J265" s="68" t="s">
        <v>273</v>
      </c>
      <c r="K265" s="95" t="s">
        <v>25</v>
      </c>
      <c r="L265" s="95" t="s">
        <v>21</v>
      </c>
      <c r="M265" s="69" t="str">
        <f t="shared" si="53"/>
        <v>C - Posible / 4 - Mayor</v>
      </c>
      <c r="N265" s="69" t="str">
        <f t="shared" si="54"/>
        <v>C4</v>
      </c>
      <c r="O265" s="70" t="str">
        <f>VLOOKUP(N265,'MATRIZ RAM VALORACIÓN'!$AD$10:$AE$45,2,0)</f>
        <v>Intermedio</v>
      </c>
      <c r="P265" s="71" t="str">
        <f t="shared" si="55"/>
        <v>Medio</v>
      </c>
      <c r="Q265" s="137" t="s">
        <v>1514</v>
      </c>
      <c r="R265" s="137" t="s">
        <v>1703</v>
      </c>
      <c r="S265" s="179" t="s">
        <v>359</v>
      </c>
      <c r="T265" s="135" t="s">
        <v>3308</v>
      </c>
      <c r="U265" s="73" t="s">
        <v>311</v>
      </c>
      <c r="V265" s="73" t="s">
        <v>267</v>
      </c>
      <c r="W265" s="68" t="s">
        <v>264</v>
      </c>
      <c r="X265" s="68" t="s">
        <v>264</v>
      </c>
      <c r="Y265" s="68" t="s">
        <v>264</v>
      </c>
      <c r="Z265" s="68" t="s">
        <v>264</v>
      </c>
      <c r="AA265" s="68" t="s">
        <v>264</v>
      </c>
      <c r="AB265" s="68" t="s">
        <v>273</v>
      </c>
      <c r="AC265" s="68" t="s">
        <v>264</v>
      </c>
      <c r="AD265" s="68" t="s">
        <v>264</v>
      </c>
      <c r="AE265" s="68" t="s">
        <v>264</v>
      </c>
      <c r="AF265" s="68" t="s">
        <v>273</v>
      </c>
      <c r="AG265" s="68" t="s">
        <v>273</v>
      </c>
      <c r="AH265" s="73" t="s">
        <v>22</v>
      </c>
      <c r="AI265" s="74" t="str">
        <f t="shared" si="56"/>
        <v>Moderado</v>
      </c>
      <c r="AJ265" s="75" t="s">
        <v>313</v>
      </c>
      <c r="AK265" s="99" t="s">
        <v>10</v>
      </c>
      <c r="AL265" s="99" t="s">
        <v>17</v>
      </c>
      <c r="AM265" s="98" t="str">
        <f t="shared" si="58"/>
        <v>C4FuerteDirectamente Indirectamente</v>
      </c>
      <c r="AN265" s="75" t="str">
        <f>VLOOKUP(AO265,Hoja3!$G$2:$H$648,2,0)</f>
        <v>A:Improbable / 3:Moderado</v>
      </c>
      <c r="AO265" s="69" t="str">
        <f>VLOOKUP(AM265,Hoja3!F:G,2,0)</f>
        <v>A3</v>
      </c>
      <c r="AP265" s="70" t="str">
        <f>VLOOKUP(AO265,'MATRIZ RAM VALORACIÓN'!$AD$10:$AE$45,2,0)</f>
        <v>Bajo</v>
      </c>
      <c r="AQ265" s="189"/>
      <c r="AR265" s="189"/>
      <c r="AS265" s="110"/>
      <c r="AT265" s="88">
        <f t="shared" si="51"/>
        <v>15</v>
      </c>
      <c r="AU265" s="88">
        <f t="shared" si="52"/>
        <v>70</v>
      </c>
      <c r="AV265" s="89">
        <f t="shared" si="57"/>
        <v>85</v>
      </c>
    </row>
    <row r="266" spans="1:48" s="78" customFormat="1" ht="164.25" hidden="1" customHeight="1" x14ac:dyDescent="0.3">
      <c r="A266" s="98" t="s">
        <v>657</v>
      </c>
      <c r="B266" s="98" t="s">
        <v>658</v>
      </c>
      <c r="C266" s="146" t="s">
        <v>3309</v>
      </c>
      <c r="D266" s="146" t="s">
        <v>3350</v>
      </c>
      <c r="E266" s="68" t="s">
        <v>264</v>
      </c>
      <c r="F266" s="68" t="s">
        <v>264</v>
      </c>
      <c r="G266" s="68" t="s">
        <v>264</v>
      </c>
      <c r="H266" s="68" t="s">
        <v>264</v>
      </c>
      <c r="I266" s="68" t="s">
        <v>264</v>
      </c>
      <c r="J266" s="68" t="s">
        <v>273</v>
      </c>
      <c r="K266" s="95" t="s">
        <v>25</v>
      </c>
      <c r="L266" s="95" t="s">
        <v>21</v>
      </c>
      <c r="M266" s="69" t="str">
        <f t="shared" si="53"/>
        <v>C - Posible / 4 - Mayor</v>
      </c>
      <c r="N266" s="69" t="str">
        <f t="shared" si="54"/>
        <v>C4</v>
      </c>
      <c r="O266" s="70" t="str">
        <f>VLOOKUP(N266,'MATRIZ RAM VALORACIÓN'!$AD$10:$AE$45,2,0)</f>
        <v>Intermedio</v>
      </c>
      <c r="P266" s="71" t="str">
        <f t="shared" si="55"/>
        <v>Medio</v>
      </c>
      <c r="Q266" s="115" t="s">
        <v>741</v>
      </c>
      <c r="R266" s="145" t="s">
        <v>3353</v>
      </c>
      <c r="S266" s="180" t="s">
        <v>45</v>
      </c>
      <c r="T266" s="146" t="s">
        <v>3352</v>
      </c>
      <c r="U266" s="73" t="s">
        <v>318</v>
      </c>
      <c r="V266" s="73" t="s">
        <v>267</v>
      </c>
      <c r="W266" s="68" t="s">
        <v>264</v>
      </c>
      <c r="X266" s="68" t="s">
        <v>264</v>
      </c>
      <c r="Y266" s="68" t="s">
        <v>264</v>
      </c>
      <c r="Z266" s="68" t="s">
        <v>264</v>
      </c>
      <c r="AA266" s="68" t="s">
        <v>264</v>
      </c>
      <c r="AB266" s="68" t="s">
        <v>273</v>
      </c>
      <c r="AC266" s="68" t="s">
        <v>264</v>
      </c>
      <c r="AD266" s="68" t="s">
        <v>264</v>
      </c>
      <c r="AE266" s="68" t="s">
        <v>264</v>
      </c>
      <c r="AF266" s="68" t="s">
        <v>273</v>
      </c>
      <c r="AG266" s="68" t="s">
        <v>273</v>
      </c>
      <c r="AH266" s="73" t="s">
        <v>22</v>
      </c>
      <c r="AI266" s="74" t="str">
        <f t="shared" si="56"/>
        <v>Moderado</v>
      </c>
      <c r="AJ266" s="75" t="s">
        <v>313</v>
      </c>
      <c r="AK266" s="99" t="s">
        <v>10</v>
      </c>
      <c r="AL266" s="99" t="s">
        <v>17</v>
      </c>
      <c r="AM266" s="98" t="str">
        <f t="shared" si="58"/>
        <v>C4FuerteDirectamente Indirectamente</v>
      </c>
      <c r="AN266" s="75" t="str">
        <f>VLOOKUP(AO266,Hoja3!$G$2:$H$648,2,0)</f>
        <v>A:Improbable / 3:Moderado</v>
      </c>
      <c r="AO266" s="69" t="str">
        <f>VLOOKUP(AM266,Hoja3!F:G,2,0)</f>
        <v>A3</v>
      </c>
      <c r="AP266" s="70" t="str">
        <f>VLOOKUP(AO266,'MATRIZ RAM VALORACIÓN'!$AD$10:$AE$45,2,0)</f>
        <v>Bajo</v>
      </c>
      <c r="AQ266" s="189"/>
      <c r="AR266" s="189"/>
      <c r="AS266" s="110"/>
      <c r="AT266" s="88">
        <f t="shared" si="51"/>
        <v>5</v>
      </c>
      <c r="AU266" s="88">
        <f t="shared" si="52"/>
        <v>70</v>
      </c>
      <c r="AV266" s="89">
        <f t="shared" si="57"/>
        <v>75</v>
      </c>
    </row>
    <row r="267" spans="1:48" s="78" customFormat="1" ht="164.25" hidden="1" customHeight="1" x14ac:dyDescent="0.3">
      <c r="A267" s="98" t="s">
        <v>657</v>
      </c>
      <c r="B267" s="98" t="s">
        <v>658</v>
      </c>
      <c r="C267" s="146" t="s">
        <v>3309</v>
      </c>
      <c r="D267" s="146" t="s">
        <v>3350</v>
      </c>
      <c r="E267" s="68" t="s">
        <v>264</v>
      </c>
      <c r="F267" s="68" t="s">
        <v>264</v>
      </c>
      <c r="G267" s="68" t="s">
        <v>264</v>
      </c>
      <c r="H267" s="68" t="s">
        <v>264</v>
      </c>
      <c r="I267" s="68" t="s">
        <v>264</v>
      </c>
      <c r="J267" s="68" t="s">
        <v>273</v>
      </c>
      <c r="K267" s="95" t="s">
        <v>25</v>
      </c>
      <c r="L267" s="95" t="s">
        <v>21</v>
      </c>
      <c r="M267" s="69" t="str">
        <f t="shared" si="53"/>
        <v>C - Posible / 4 - Mayor</v>
      </c>
      <c r="N267" s="69" t="str">
        <f t="shared" si="54"/>
        <v>C4</v>
      </c>
      <c r="O267" s="70" t="str">
        <f>VLOOKUP(N267,'MATRIZ RAM VALORACIÓN'!$AD$10:$AE$45,2,0)</f>
        <v>Intermedio</v>
      </c>
      <c r="P267" s="71" t="str">
        <f t="shared" si="55"/>
        <v>Medio</v>
      </c>
      <c r="Q267" s="137" t="s">
        <v>2579</v>
      </c>
      <c r="R267" s="137" t="s">
        <v>3311</v>
      </c>
      <c r="S267" s="180" t="s">
        <v>359</v>
      </c>
      <c r="T267" s="135" t="s">
        <v>2396</v>
      </c>
      <c r="U267" s="73" t="s">
        <v>311</v>
      </c>
      <c r="V267" s="73" t="s">
        <v>267</v>
      </c>
      <c r="W267" s="68" t="s">
        <v>264</v>
      </c>
      <c r="X267" s="68" t="s">
        <v>264</v>
      </c>
      <c r="Y267" s="68" t="s">
        <v>264</v>
      </c>
      <c r="Z267" s="68" t="s">
        <v>264</v>
      </c>
      <c r="AA267" s="68" t="s">
        <v>264</v>
      </c>
      <c r="AB267" s="68" t="s">
        <v>273</v>
      </c>
      <c r="AC267" s="68" t="s">
        <v>264</v>
      </c>
      <c r="AD267" s="68" t="s">
        <v>264</v>
      </c>
      <c r="AE267" s="68" t="s">
        <v>264</v>
      </c>
      <c r="AF267" s="68" t="s">
        <v>273</v>
      </c>
      <c r="AG267" s="68" t="s">
        <v>273</v>
      </c>
      <c r="AH267" s="73" t="s">
        <v>22</v>
      </c>
      <c r="AI267" s="74" t="str">
        <f t="shared" si="56"/>
        <v>Moderado</v>
      </c>
      <c r="AJ267" s="75" t="s">
        <v>313</v>
      </c>
      <c r="AK267" s="99" t="s">
        <v>10</v>
      </c>
      <c r="AL267" s="99" t="s">
        <v>17</v>
      </c>
      <c r="AM267" s="98" t="str">
        <f t="shared" si="58"/>
        <v>C4FuerteDirectamente Indirectamente</v>
      </c>
      <c r="AN267" s="75" t="str">
        <f>VLOOKUP(AO267,Hoja3!$G$2:$H$648,2,0)</f>
        <v>A:Improbable / 3:Moderado</v>
      </c>
      <c r="AO267" s="69" t="str">
        <f>VLOOKUP(AM267,Hoja3!F:G,2,0)</f>
        <v>A3</v>
      </c>
      <c r="AP267" s="70" t="str">
        <f>VLOOKUP(AO267,'MATRIZ RAM VALORACIÓN'!$AD$10:$AE$45,2,0)</f>
        <v>Bajo</v>
      </c>
      <c r="AQ267" s="189"/>
      <c r="AR267" s="189"/>
      <c r="AS267" s="110"/>
      <c r="AT267" s="88">
        <f t="shared" si="51"/>
        <v>15</v>
      </c>
      <c r="AU267" s="88">
        <f t="shared" si="52"/>
        <v>70</v>
      </c>
      <c r="AV267" s="89">
        <f t="shared" si="57"/>
        <v>85</v>
      </c>
    </row>
    <row r="268" spans="1:48" s="78" customFormat="1" ht="164.25" hidden="1" customHeight="1" x14ac:dyDescent="0.3">
      <c r="A268" s="98" t="s">
        <v>657</v>
      </c>
      <c r="B268" s="98" t="s">
        <v>658</v>
      </c>
      <c r="C268" s="146" t="s">
        <v>2602</v>
      </c>
      <c r="D268" s="146" t="s">
        <v>3313</v>
      </c>
      <c r="E268" s="68" t="s">
        <v>264</v>
      </c>
      <c r="F268" s="68" t="s">
        <v>264</v>
      </c>
      <c r="G268" s="68" t="s">
        <v>264</v>
      </c>
      <c r="H268" s="68" t="s">
        <v>264</v>
      </c>
      <c r="I268" s="68" t="s">
        <v>264</v>
      </c>
      <c r="J268" s="68" t="s">
        <v>273</v>
      </c>
      <c r="K268" s="95" t="s">
        <v>25</v>
      </c>
      <c r="L268" s="95" t="s">
        <v>21</v>
      </c>
      <c r="M268" s="69" t="str">
        <f t="shared" si="53"/>
        <v>C - Posible / 4 - Mayor</v>
      </c>
      <c r="N268" s="69" t="str">
        <f t="shared" si="54"/>
        <v>C4</v>
      </c>
      <c r="O268" s="70" t="str">
        <f>VLOOKUP(N268,'MATRIZ RAM VALORACIÓN'!$AD$10:$AE$45,2,0)</f>
        <v>Intermedio</v>
      </c>
      <c r="P268" s="71" t="str">
        <f t="shared" si="55"/>
        <v>Medio</v>
      </c>
      <c r="Q268" s="115" t="s">
        <v>3080</v>
      </c>
      <c r="R268" s="101" t="s">
        <v>2571</v>
      </c>
      <c r="S268" s="180" t="s">
        <v>45</v>
      </c>
      <c r="T268" s="94" t="s">
        <v>3314</v>
      </c>
      <c r="U268" s="73" t="s">
        <v>318</v>
      </c>
      <c r="V268" s="73" t="s">
        <v>267</v>
      </c>
      <c r="W268" s="68" t="s">
        <v>264</v>
      </c>
      <c r="X268" s="68" t="s">
        <v>264</v>
      </c>
      <c r="Y268" s="68" t="s">
        <v>264</v>
      </c>
      <c r="Z268" s="68" t="s">
        <v>264</v>
      </c>
      <c r="AA268" s="68" t="s">
        <v>264</v>
      </c>
      <c r="AB268" s="68" t="s">
        <v>273</v>
      </c>
      <c r="AC268" s="68" t="s">
        <v>264</v>
      </c>
      <c r="AD268" s="68" t="s">
        <v>264</v>
      </c>
      <c r="AE268" s="68" t="s">
        <v>264</v>
      </c>
      <c r="AF268" s="68" t="s">
        <v>273</v>
      </c>
      <c r="AG268" s="68" t="s">
        <v>273</v>
      </c>
      <c r="AH268" s="73" t="s">
        <v>22</v>
      </c>
      <c r="AI268" s="74" t="str">
        <f t="shared" si="56"/>
        <v>Moderado</v>
      </c>
      <c r="AJ268" s="75" t="s">
        <v>313</v>
      </c>
      <c r="AK268" s="99" t="s">
        <v>10</v>
      </c>
      <c r="AL268" s="99" t="s">
        <v>17</v>
      </c>
      <c r="AM268" s="98" t="str">
        <f t="shared" si="58"/>
        <v>C4FuerteDirectamente Indirectamente</v>
      </c>
      <c r="AN268" s="75" t="str">
        <f>VLOOKUP(AO268,Hoja3!$G$2:$H$648,2,0)</f>
        <v>A:Improbable / 3:Moderado</v>
      </c>
      <c r="AO268" s="69" t="str">
        <f>VLOOKUP(AM268,Hoja3!F:G,2,0)</f>
        <v>A3</v>
      </c>
      <c r="AP268" s="70" t="str">
        <f>VLOOKUP(AO268,'MATRIZ RAM VALORACIÓN'!$AD$10:$AE$45,2,0)</f>
        <v>Bajo</v>
      </c>
      <c r="AQ268" s="189"/>
      <c r="AR268" s="189"/>
      <c r="AS268" s="110"/>
      <c r="AT268" s="88">
        <f t="shared" si="51"/>
        <v>5</v>
      </c>
      <c r="AU268" s="88">
        <f t="shared" si="52"/>
        <v>70</v>
      </c>
      <c r="AV268" s="89">
        <f t="shared" si="57"/>
        <v>75</v>
      </c>
    </row>
    <row r="269" spans="1:48" s="78" customFormat="1" ht="164.25" hidden="1" customHeight="1" x14ac:dyDescent="0.3">
      <c r="A269" s="98" t="s">
        <v>657</v>
      </c>
      <c r="B269" s="98" t="s">
        <v>658</v>
      </c>
      <c r="C269" s="146" t="s">
        <v>2602</v>
      </c>
      <c r="D269" s="146" t="s">
        <v>3313</v>
      </c>
      <c r="E269" s="68" t="s">
        <v>264</v>
      </c>
      <c r="F269" s="68" t="s">
        <v>264</v>
      </c>
      <c r="G269" s="68" t="s">
        <v>264</v>
      </c>
      <c r="H269" s="68" t="s">
        <v>264</v>
      </c>
      <c r="I269" s="68" t="s">
        <v>264</v>
      </c>
      <c r="J269" s="68" t="s">
        <v>273</v>
      </c>
      <c r="K269" s="95" t="s">
        <v>25</v>
      </c>
      <c r="L269" s="95" t="s">
        <v>21</v>
      </c>
      <c r="M269" s="69" t="str">
        <f t="shared" si="53"/>
        <v>C - Posible / 4 - Mayor</v>
      </c>
      <c r="N269" s="69" t="str">
        <f t="shared" si="54"/>
        <v>C4</v>
      </c>
      <c r="O269" s="70" t="str">
        <f>VLOOKUP(N269,'MATRIZ RAM VALORACIÓN'!$AD$10:$AE$45,2,0)</f>
        <v>Intermedio</v>
      </c>
      <c r="P269" s="71" t="str">
        <f t="shared" si="55"/>
        <v>Medio</v>
      </c>
      <c r="Q269" s="115" t="s">
        <v>2283</v>
      </c>
      <c r="R269" s="101" t="s">
        <v>735</v>
      </c>
      <c r="S269" s="180" t="s">
        <v>45</v>
      </c>
      <c r="T269" s="135" t="s">
        <v>3270</v>
      </c>
      <c r="U269" s="73" t="s">
        <v>318</v>
      </c>
      <c r="V269" s="73" t="s">
        <v>267</v>
      </c>
      <c r="W269" s="68" t="s">
        <v>264</v>
      </c>
      <c r="X269" s="68" t="s">
        <v>264</v>
      </c>
      <c r="Y269" s="68" t="s">
        <v>264</v>
      </c>
      <c r="Z269" s="68" t="s">
        <v>264</v>
      </c>
      <c r="AA269" s="68" t="s">
        <v>264</v>
      </c>
      <c r="AB269" s="68" t="s">
        <v>273</v>
      </c>
      <c r="AC269" s="68" t="s">
        <v>264</v>
      </c>
      <c r="AD269" s="68" t="s">
        <v>264</v>
      </c>
      <c r="AE269" s="68" t="s">
        <v>264</v>
      </c>
      <c r="AF269" s="68" t="s">
        <v>273</v>
      </c>
      <c r="AG269" s="68" t="s">
        <v>273</v>
      </c>
      <c r="AH269" s="73" t="s">
        <v>22</v>
      </c>
      <c r="AI269" s="74" t="str">
        <f t="shared" si="56"/>
        <v>Moderado</v>
      </c>
      <c r="AJ269" s="75" t="s">
        <v>313</v>
      </c>
      <c r="AK269" s="99" t="s">
        <v>10</v>
      </c>
      <c r="AL269" s="99" t="s">
        <v>17</v>
      </c>
      <c r="AM269" s="98" t="str">
        <f t="shared" si="58"/>
        <v>C4FuerteDirectamente Indirectamente</v>
      </c>
      <c r="AN269" s="75" t="str">
        <f>VLOOKUP(AO269,Hoja3!$G$2:$H$648,2,0)</f>
        <v>A:Improbable / 3:Moderado</v>
      </c>
      <c r="AO269" s="69" t="str">
        <f>VLOOKUP(AM269,Hoja3!F:G,2,0)</f>
        <v>A3</v>
      </c>
      <c r="AP269" s="70" t="str">
        <f>VLOOKUP(AO269,'MATRIZ RAM VALORACIÓN'!$AD$10:$AE$45,2,0)</f>
        <v>Bajo</v>
      </c>
      <c r="AQ269" s="189"/>
      <c r="AR269" s="189"/>
      <c r="AS269" s="110"/>
      <c r="AT269" s="88">
        <f t="shared" si="51"/>
        <v>5</v>
      </c>
      <c r="AU269" s="88">
        <f t="shared" si="52"/>
        <v>70</v>
      </c>
      <c r="AV269" s="89">
        <f t="shared" si="57"/>
        <v>75</v>
      </c>
    </row>
    <row r="270" spans="1:48" s="78" customFormat="1" ht="164.25" hidden="1" customHeight="1" x14ac:dyDescent="0.3">
      <c r="A270" s="98" t="s">
        <v>657</v>
      </c>
      <c r="B270" s="98" t="s">
        <v>658</v>
      </c>
      <c r="C270" s="146" t="s">
        <v>2602</v>
      </c>
      <c r="D270" s="146" t="s">
        <v>3313</v>
      </c>
      <c r="E270" s="68" t="s">
        <v>264</v>
      </c>
      <c r="F270" s="68" t="s">
        <v>264</v>
      </c>
      <c r="G270" s="68" t="s">
        <v>264</v>
      </c>
      <c r="H270" s="68" t="s">
        <v>264</v>
      </c>
      <c r="I270" s="68" t="s">
        <v>264</v>
      </c>
      <c r="J270" s="68" t="s">
        <v>273</v>
      </c>
      <c r="K270" s="95" t="s">
        <v>25</v>
      </c>
      <c r="L270" s="95" t="s">
        <v>21</v>
      </c>
      <c r="M270" s="69" t="str">
        <f t="shared" si="53"/>
        <v>C - Posible / 4 - Mayor</v>
      </c>
      <c r="N270" s="69" t="str">
        <f t="shared" si="54"/>
        <v>C4</v>
      </c>
      <c r="O270" s="70" t="str">
        <f>VLOOKUP(N270,'MATRIZ RAM VALORACIÓN'!$AD$10:$AE$45,2,0)</f>
        <v>Intermedio</v>
      </c>
      <c r="P270" s="71" t="str">
        <f t="shared" si="55"/>
        <v>Medio</v>
      </c>
      <c r="Q270" s="115" t="s">
        <v>2577</v>
      </c>
      <c r="R270" s="137" t="s">
        <v>1513</v>
      </c>
      <c r="S270" s="180" t="s">
        <v>45</v>
      </c>
      <c r="T270" s="94" t="s">
        <v>2572</v>
      </c>
      <c r="U270" s="73" t="s">
        <v>318</v>
      </c>
      <c r="V270" s="73" t="s">
        <v>267</v>
      </c>
      <c r="W270" s="68" t="s">
        <v>264</v>
      </c>
      <c r="X270" s="68" t="s">
        <v>264</v>
      </c>
      <c r="Y270" s="68" t="s">
        <v>264</v>
      </c>
      <c r="Z270" s="68" t="s">
        <v>264</v>
      </c>
      <c r="AA270" s="68" t="s">
        <v>264</v>
      </c>
      <c r="AB270" s="68" t="s">
        <v>273</v>
      </c>
      <c r="AC270" s="68" t="s">
        <v>264</v>
      </c>
      <c r="AD270" s="68" t="s">
        <v>264</v>
      </c>
      <c r="AE270" s="68" t="s">
        <v>264</v>
      </c>
      <c r="AF270" s="68" t="s">
        <v>273</v>
      </c>
      <c r="AG270" s="68" t="s">
        <v>273</v>
      </c>
      <c r="AH270" s="73" t="s">
        <v>22</v>
      </c>
      <c r="AI270" s="74" t="str">
        <f t="shared" si="56"/>
        <v>Moderado</v>
      </c>
      <c r="AJ270" s="75" t="s">
        <v>313</v>
      </c>
      <c r="AK270" s="99" t="s">
        <v>10</v>
      </c>
      <c r="AL270" s="99" t="s">
        <v>17</v>
      </c>
      <c r="AM270" s="98" t="str">
        <f t="shared" si="58"/>
        <v>C4FuerteDirectamente Indirectamente</v>
      </c>
      <c r="AN270" s="75" t="str">
        <f>VLOOKUP(AO270,Hoja3!$G$2:$H$648,2,0)</f>
        <v>A:Improbable / 3:Moderado</v>
      </c>
      <c r="AO270" s="69" t="str">
        <f>VLOOKUP(AM270,Hoja3!F:G,2,0)</f>
        <v>A3</v>
      </c>
      <c r="AP270" s="70" t="str">
        <f>VLOOKUP(AO270,'MATRIZ RAM VALORACIÓN'!$AD$10:$AE$45,2,0)</f>
        <v>Bajo</v>
      </c>
      <c r="AQ270" s="189"/>
      <c r="AR270" s="189"/>
      <c r="AS270" s="110"/>
      <c r="AT270" s="88">
        <f t="shared" si="51"/>
        <v>5</v>
      </c>
      <c r="AU270" s="88">
        <f t="shared" si="52"/>
        <v>70</v>
      </c>
      <c r="AV270" s="89">
        <f t="shared" si="57"/>
        <v>75</v>
      </c>
    </row>
    <row r="271" spans="1:48" s="78" customFormat="1" ht="164.25" hidden="1" customHeight="1" x14ac:dyDescent="0.3">
      <c r="A271" s="98" t="s">
        <v>657</v>
      </c>
      <c r="B271" s="98" t="s">
        <v>658</v>
      </c>
      <c r="C271" s="146" t="s">
        <v>726</v>
      </c>
      <c r="D271" s="146" t="s">
        <v>727</v>
      </c>
      <c r="E271" s="68" t="s">
        <v>273</v>
      </c>
      <c r="F271" s="68" t="s">
        <v>264</v>
      </c>
      <c r="G271" s="68" t="s">
        <v>264</v>
      </c>
      <c r="H271" s="68" t="s">
        <v>264</v>
      </c>
      <c r="I271" s="68" t="s">
        <v>264</v>
      </c>
      <c r="J271" s="68" t="s">
        <v>273</v>
      </c>
      <c r="K271" s="95" t="s">
        <v>25</v>
      </c>
      <c r="L271" s="95" t="s">
        <v>21</v>
      </c>
      <c r="M271" s="69" t="str">
        <f t="shared" si="53"/>
        <v>C - Posible / 4 - Mayor</v>
      </c>
      <c r="N271" s="69" t="str">
        <f t="shared" si="54"/>
        <v>C4</v>
      </c>
      <c r="O271" s="70" t="str">
        <f>VLOOKUP(N271,'MATRIZ RAM VALORACIÓN'!$AD$10:$AE$45,2,0)</f>
        <v>Intermedio</v>
      </c>
      <c r="P271" s="71" t="str">
        <f t="shared" si="55"/>
        <v>Medio</v>
      </c>
      <c r="Q271" s="101" t="s">
        <v>506</v>
      </c>
      <c r="R271" s="101" t="s">
        <v>1562</v>
      </c>
      <c r="S271" s="180" t="s">
        <v>43</v>
      </c>
      <c r="T271" s="94" t="s">
        <v>730</v>
      </c>
      <c r="U271" s="73" t="s">
        <v>318</v>
      </c>
      <c r="V271" s="73" t="s">
        <v>267</v>
      </c>
      <c r="W271" s="68" t="s">
        <v>264</v>
      </c>
      <c r="X271" s="68" t="s">
        <v>264</v>
      </c>
      <c r="Y271" s="68" t="s">
        <v>264</v>
      </c>
      <c r="Z271" s="68" t="s">
        <v>264</v>
      </c>
      <c r="AA271" s="68" t="s">
        <v>264</v>
      </c>
      <c r="AB271" s="68" t="s">
        <v>273</v>
      </c>
      <c r="AC271" s="68" t="s">
        <v>264</v>
      </c>
      <c r="AD271" s="68" t="s">
        <v>264</v>
      </c>
      <c r="AE271" s="68" t="s">
        <v>264</v>
      </c>
      <c r="AF271" s="68" t="s">
        <v>273</v>
      </c>
      <c r="AG271" s="68" t="s">
        <v>273</v>
      </c>
      <c r="AH271" s="73" t="s">
        <v>22</v>
      </c>
      <c r="AI271" s="74" t="str">
        <f t="shared" si="56"/>
        <v>Moderado</v>
      </c>
      <c r="AJ271" s="75" t="s">
        <v>313</v>
      </c>
      <c r="AK271" s="99" t="s">
        <v>10</v>
      </c>
      <c r="AL271" s="99" t="s">
        <v>17</v>
      </c>
      <c r="AM271" s="98" t="str">
        <f t="shared" si="58"/>
        <v>C4FuerteDirectamente Indirectamente</v>
      </c>
      <c r="AN271" s="75" t="str">
        <f>VLOOKUP(AO271,Hoja3!$G$2:$H$648,2,0)</f>
        <v>A:Improbable / 3:Moderado</v>
      </c>
      <c r="AO271" s="69" t="str">
        <f>VLOOKUP(AM271,Hoja3!F:G,2,0)</f>
        <v>A3</v>
      </c>
      <c r="AP271" s="70" t="str">
        <f>VLOOKUP(AO271,'MATRIZ RAM VALORACIÓN'!$AD$10:$AE$45,2,0)</f>
        <v>Bajo</v>
      </c>
      <c r="AQ271" s="189"/>
      <c r="AR271" s="189"/>
      <c r="AS271" s="110"/>
      <c r="AT271" s="88">
        <f t="shared" si="51"/>
        <v>5</v>
      </c>
      <c r="AU271" s="88">
        <f t="shared" si="52"/>
        <v>70</v>
      </c>
      <c r="AV271" s="89">
        <f t="shared" si="57"/>
        <v>75</v>
      </c>
    </row>
    <row r="272" spans="1:48" s="78" customFormat="1" ht="164.25" hidden="1" customHeight="1" x14ac:dyDescent="0.3">
      <c r="A272" s="98" t="s">
        <v>657</v>
      </c>
      <c r="B272" s="98" t="s">
        <v>658</v>
      </c>
      <c r="C272" s="146" t="s">
        <v>726</v>
      </c>
      <c r="D272" s="146" t="s">
        <v>727</v>
      </c>
      <c r="E272" s="68" t="s">
        <v>273</v>
      </c>
      <c r="F272" s="68" t="s">
        <v>264</v>
      </c>
      <c r="G272" s="68" t="s">
        <v>264</v>
      </c>
      <c r="H272" s="68" t="s">
        <v>264</v>
      </c>
      <c r="I272" s="68" t="s">
        <v>264</v>
      </c>
      <c r="J272" s="68" t="s">
        <v>273</v>
      </c>
      <c r="K272" s="95" t="s">
        <v>25</v>
      </c>
      <c r="L272" s="95" t="s">
        <v>21</v>
      </c>
      <c r="M272" s="69" t="str">
        <f t="shared" si="53"/>
        <v>C - Posible / 4 - Mayor</v>
      </c>
      <c r="N272" s="69" t="str">
        <f t="shared" si="54"/>
        <v>C4</v>
      </c>
      <c r="O272" s="70" t="str">
        <f>VLOOKUP(N272,'MATRIZ RAM VALORACIÓN'!$AD$10:$AE$45,2,0)</f>
        <v>Intermedio</v>
      </c>
      <c r="P272" s="71" t="str">
        <f t="shared" si="55"/>
        <v>Medio</v>
      </c>
      <c r="Q272" s="115" t="s">
        <v>728</v>
      </c>
      <c r="R272" s="101" t="s">
        <v>2566</v>
      </c>
      <c r="S272" s="180" t="s">
        <v>33</v>
      </c>
      <c r="T272" s="94" t="s">
        <v>2567</v>
      </c>
      <c r="U272" s="73" t="s">
        <v>311</v>
      </c>
      <c r="V272" s="73" t="s">
        <v>267</v>
      </c>
      <c r="W272" s="68" t="s">
        <v>264</v>
      </c>
      <c r="X272" s="68" t="s">
        <v>264</v>
      </c>
      <c r="Y272" s="68" t="s">
        <v>264</v>
      </c>
      <c r="Z272" s="68" t="s">
        <v>264</v>
      </c>
      <c r="AA272" s="68" t="s">
        <v>264</v>
      </c>
      <c r="AB272" s="68" t="s">
        <v>264</v>
      </c>
      <c r="AC272" s="68" t="s">
        <v>264</v>
      </c>
      <c r="AD272" s="68" t="s">
        <v>264</v>
      </c>
      <c r="AE272" s="68" t="s">
        <v>264</v>
      </c>
      <c r="AF272" s="68" t="s">
        <v>273</v>
      </c>
      <c r="AG272" s="68" t="s">
        <v>273</v>
      </c>
      <c r="AH272" s="73" t="s">
        <v>22</v>
      </c>
      <c r="AI272" s="74" t="str">
        <f t="shared" si="56"/>
        <v>Moderado</v>
      </c>
      <c r="AJ272" s="75" t="s">
        <v>313</v>
      </c>
      <c r="AK272" s="99" t="s">
        <v>10</v>
      </c>
      <c r="AL272" s="99" t="s">
        <v>17</v>
      </c>
      <c r="AM272" s="98" t="str">
        <f t="shared" si="58"/>
        <v>C4FuerteDirectamente Indirectamente</v>
      </c>
      <c r="AN272" s="75" t="str">
        <f>VLOOKUP(AO272,Hoja3!$G$2:$H$648,2,0)</f>
        <v>A:Improbable / 3:Moderado</v>
      </c>
      <c r="AO272" s="69" t="str">
        <f>VLOOKUP(AM272,Hoja3!F:G,2,0)</f>
        <v>A3</v>
      </c>
      <c r="AP272" s="70" t="str">
        <f>VLOOKUP(AO272,'MATRIZ RAM VALORACIÓN'!$AD$10:$AE$45,2,0)</f>
        <v>Bajo</v>
      </c>
      <c r="AQ272" s="189"/>
      <c r="AR272" s="189"/>
      <c r="AS272" s="110"/>
      <c r="AT272" s="88">
        <f t="shared" si="51"/>
        <v>15</v>
      </c>
      <c r="AU272" s="88">
        <f t="shared" si="52"/>
        <v>70</v>
      </c>
      <c r="AV272" s="89">
        <f t="shared" si="57"/>
        <v>85</v>
      </c>
    </row>
    <row r="273" spans="1:48" s="78" customFormat="1" ht="164.25" hidden="1" customHeight="1" x14ac:dyDescent="0.3">
      <c r="A273" s="98" t="s">
        <v>657</v>
      </c>
      <c r="B273" s="98" t="s">
        <v>658</v>
      </c>
      <c r="C273" s="146" t="s">
        <v>726</v>
      </c>
      <c r="D273" s="146" t="s">
        <v>727</v>
      </c>
      <c r="E273" s="68" t="s">
        <v>273</v>
      </c>
      <c r="F273" s="68" t="s">
        <v>264</v>
      </c>
      <c r="G273" s="68" t="s">
        <v>264</v>
      </c>
      <c r="H273" s="68" t="s">
        <v>264</v>
      </c>
      <c r="I273" s="68" t="s">
        <v>264</v>
      </c>
      <c r="J273" s="68" t="s">
        <v>273</v>
      </c>
      <c r="K273" s="95" t="s">
        <v>25</v>
      </c>
      <c r="L273" s="95" t="s">
        <v>21</v>
      </c>
      <c r="M273" s="69" t="str">
        <f t="shared" si="53"/>
        <v>C - Posible / 4 - Mayor</v>
      </c>
      <c r="N273" s="69" t="str">
        <f t="shared" si="54"/>
        <v>C4</v>
      </c>
      <c r="O273" s="70" t="str">
        <f>VLOOKUP(N273,'MATRIZ RAM VALORACIÓN'!$AD$10:$AE$45,2,0)</f>
        <v>Intermedio</v>
      </c>
      <c r="P273" s="71" t="str">
        <f t="shared" si="55"/>
        <v>Medio</v>
      </c>
      <c r="Q273" s="115" t="s">
        <v>729</v>
      </c>
      <c r="R273" s="145" t="s">
        <v>2631</v>
      </c>
      <c r="S273" s="180" t="s">
        <v>33</v>
      </c>
      <c r="T273" s="94" t="s">
        <v>2568</v>
      </c>
      <c r="U273" s="73" t="s">
        <v>311</v>
      </c>
      <c r="V273" s="73" t="s">
        <v>265</v>
      </c>
      <c r="W273" s="68" t="s">
        <v>264</v>
      </c>
      <c r="X273" s="68" t="s">
        <v>264</v>
      </c>
      <c r="Y273" s="68" t="s">
        <v>264</v>
      </c>
      <c r="Z273" s="68" t="s">
        <v>264</v>
      </c>
      <c r="AA273" s="68" t="s">
        <v>264</v>
      </c>
      <c r="AB273" s="68" t="s">
        <v>264</v>
      </c>
      <c r="AC273" s="68" t="s">
        <v>264</v>
      </c>
      <c r="AD273" s="68" t="s">
        <v>264</v>
      </c>
      <c r="AE273" s="68" t="s">
        <v>264</v>
      </c>
      <c r="AF273" s="68" t="s">
        <v>273</v>
      </c>
      <c r="AG273" s="68" t="s">
        <v>273</v>
      </c>
      <c r="AH273" s="73" t="s">
        <v>22</v>
      </c>
      <c r="AI273" s="74" t="str">
        <f t="shared" si="56"/>
        <v>Moderado</v>
      </c>
      <c r="AJ273" s="75" t="s">
        <v>313</v>
      </c>
      <c r="AK273" s="99" t="s">
        <v>10</v>
      </c>
      <c r="AL273" s="99" t="s">
        <v>17</v>
      </c>
      <c r="AM273" s="98" t="str">
        <f t="shared" si="58"/>
        <v>C4FuerteDirectamente Indirectamente</v>
      </c>
      <c r="AN273" s="75" t="str">
        <f>VLOOKUP(AO273,Hoja3!$G$2:$H$648,2,0)</f>
        <v>A:Improbable / 3:Moderado</v>
      </c>
      <c r="AO273" s="69" t="str">
        <f>VLOOKUP(AM273,Hoja3!F:G,2,0)</f>
        <v>A3</v>
      </c>
      <c r="AP273" s="70" t="str">
        <f>VLOOKUP(AO273,'MATRIZ RAM VALORACIÓN'!$AD$10:$AE$45,2,0)</f>
        <v>Bajo</v>
      </c>
      <c r="AQ273" s="189"/>
      <c r="AR273" s="189"/>
      <c r="AS273" s="110"/>
      <c r="AT273" s="88">
        <f t="shared" si="51"/>
        <v>15</v>
      </c>
      <c r="AU273" s="88">
        <f t="shared" si="52"/>
        <v>70</v>
      </c>
      <c r="AV273" s="89">
        <f t="shared" si="57"/>
        <v>85</v>
      </c>
    </row>
    <row r="274" spans="1:48" s="78" customFormat="1" ht="164.25" hidden="1" customHeight="1" x14ac:dyDescent="0.3">
      <c r="A274" s="98" t="s">
        <v>657</v>
      </c>
      <c r="B274" s="98" t="s">
        <v>658</v>
      </c>
      <c r="C274" s="146" t="s">
        <v>2601</v>
      </c>
      <c r="D274" s="146" t="s">
        <v>2200</v>
      </c>
      <c r="E274" s="68" t="s">
        <v>273</v>
      </c>
      <c r="F274" s="68" t="s">
        <v>264</v>
      </c>
      <c r="G274" s="68" t="s">
        <v>264</v>
      </c>
      <c r="H274" s="68" t="s">
        <v>264</v>
      </c>
      <c r="I274" s="68" t="s">
        <v>264</v>
      </c>
      <c r="J274" s="68" t="s">
        <v>273</v>
      </c>
      <c r="K274" s="95" t="s">
        <v>25</v>
      </c>
      <c r="L274" s="95" t="s">
        <v>21</v>
      </c>
      <c r="M274" s="69" t="str">
        <f t="shared" si="53"/>
        <v>C - Posible / 4 - Mayor</v>
      </c>
      <c r="N274" s="69" t="str">
        <f t="shared" si="54"/>
        <v>C4</v>
      </c>
      <c r="O274" s="70" t="str">
        <f>VLOOKUP(N274,'MATRIZ RAM VALORACIÓN'!$AD$10:$AE$45,2,0)</f>
        <v>Intermedio</v>
      </c>
      <c r="P274" s="71" t="str">
        <f t="shared" si="55"/>
        <v>Medio</v>
      </c>
      <c r="Q274" s="115" t="s">
        <v>724</v>
      </c>
      <c r="R274" s="145" t="s">
        <v>2630</v>
      </c>
      <c r="S274" s="180" t="s">
        <v>33</v>
      </c>
      <c r="T274" s="94" t="s">
        <v>2087</v>
      </c>
      <c r="U274" s="73" t="s">
        <v>318</v>
      </c>
      <c r="V274" s="73" t="s">
        <v>267</v>
      </c>
      <c r="W274" s="68" t="s">
        <v>264</v>
      </c>
      <c r="X274" s="68" t="s">
        <v>264</v>
      </c>
      <c r="Y274" s="68" t="s">
        <v>264</v>
      </c>
      <c r="Z274" s="68" t="s">
        <v>264</v>
      </c>
      <c r="AA274" s="68" t="s">
        <v>264</v>
      </c>
      <c r="AB274" s="68" t="s">
        <v>264</v>
      </c>
      <c r="AC274" s="68" t="s">
        <v>264</v>
      </c>
      <c r="AD274" s="68" t="s">
        <v>264</v>
      </c>
      <c r="AE274" s="68" t="s">
        <v>264</v>
      </c>
      <c r="AF274" s="68" t="s">
        <v>273</v>
      </c>
      <c r="AG274" s="68" t="s">
        <v>273</v>
      </c>
      <c r="AH274" s="73" t="s">
        <v>22</v>
      </c>
      <c r="AI274" s="74" t="str">
        <f t="shared" si="56"/>
        <v>Moderado</v>
      </c>
      <c r="AJ274" s="75" t="s">
        <v>313</v>
      </c>
      <c r="AK274" s="99" t="s">
        <v>10</v>
      </c>
      <c r="AL274" s="99" t="s">
        <v>17</v>
      </c>
      <c r="AM274" s="98" t="str">
        <f t="shared" si="58"/>
        <v>C4FuerteDirectamente Indirectamente</v>
      </c>
      <c r="AN274" s="75" t="str">
        <f>VLOOKUP(AO274,Hoja3!$G$2:$H$648,2,0)</f>
        <v>A:Improbable / 3:Moderado</v>
      </c>
      <c r="AO274" s="69" t="str">
        <f>VLOOKUP(AM274,Hoja3!F:G,2,0)</f>
        <v>A3</v>
      </c>
      <c r="AP274" s="70" t="str">
        <f>VLOOKUP(AO274,'MATRIZ RAM VALORACIÓN'!$AD$10:$AE$45,2,0)</f>
        <v>Bajo</v>
      </c>
      <c r="AQ274" s="189"/>
      <c r="AR274" s="189"/>
      <c r="AS274" s="110"/>
      <c r="AT274" s="88">
        <f t="shared" si="51"/>
        <v>5</v>
      </c>
      <c r="AU274" s="88">
        <f t="shared" si="52"/>
        <v>70</v>
      </c>
      <c r="AV274" s="89">
        <f t="shared" si="57"/>
        <v>75</v>
      </c>
    </row>
    <row r="275" spans="1:48" s="78" customFormat="1" ht="164.25" hidden="1" customHeight="1" x14ac:dyDescent="0.3">
      <c r="A275" s="98" t="s">
        <v>657</v>
      </c>
      <c r="B275" s="98" t="s">
        <v>658</v>
      </c>
      <c r="C275" s="146" t="s">
        <v>2601</v>
      </c>
      <c r="D275" s="146" t="s">
        <v>2200</v>
      </c>
      <c r="E275" s="68" t="s">
        <v>273</v>
      </c>
      <c r="F275" s="68" t="s">
        <v>264</v>
      </c>
      <c r="G275" s="68" t="s">
        <v>264</v>
      </c>
      <c r="H275" s="68" t="s">
        <v>264</v>
      </c>
      <c r="I275" s="68" t="s">
        <v>264</v>
      </c>
      <c r="J275" s="68" t="s">
        <v>273</v>
      </c>
      <c r="K275" s="95" t="s">
        <v>25</v>
      </c>
      <c r="L275" s="95" t="s">
        <v>21</v>
      </c>
      <c r="M275" s="69" t="str">
        <f t="shared" si="53"/>
        <v>C - Posible / 4 - Mayor</v>
      </c>
      <c r="N275" s="69" t="str">
        <f t="shared" si="54"/>
        <v>C4</v>
      </c>
      <c r="O275" s="70" t="str">
        <f>VLOOKUP(N275,'MATRIZ RAM VALORACIÓN'!$AD$10:$AE$45,2,0)</f>
        <v>Intermedio</v>
      </c>
      <c r="P275" s="71" t="str">
        <f t="shared" si="55"/>
        <v>Medio</v>
      </c>
      <c r="Q275" s="115" t="s">
        <v>2563</v>
      </c>
      <c r="R275" s="101" t="s">
        <v>3093</v>
      </c>
      <c r="S275" s="180" t="s">
        <v>45</v>
      </c>
      <c r="T275" s="94" t="s">
        <v>2570</v>
      </c>
      <c r="U275" s="73" t="s">
        <v>318</v>
      </c>
      <c r="V275" s="73" t="s">
        <v>267</v>
      </c>
      <c r="W275" s="68" t="s">
        <v>264</v>
      </c>
      <c r="X275" s="68" t="s">
        <v>264</v>
      </c>
      <c r="Y275" s="68" t="s">
        <v>264</v>
      </c>
      <c r="Z275" s="68" t="s">
        <v>264</v>
      </c>
      <c r="AA275" s="68" t="s">
        <v>264</v>
      </c>
      <c r="AB275" s="68" t="s">
        <v>264</v>
      </c>
      <c r="AC275" s="68" t="s">
        <v>264</v>
      </c>
      <c r="AD275" s="68" t="s">
        <v>264</v>
      </c>
      <c r="AE275" s="68" t="s">
        <v>264</v>
      </c>
      <c r="AF275" s="68" t="s">
        <v>273</v>
      </c>
      <c r="AG275" s="68" t="s">
        <v>273</v>
      </c>
      <c r="AH275" s="73" t="s">
        <v>22</v>
      </c>
      <c r="AI275" s="74" t="str">
        <f t="shared" si="56"/>
        <v>Moderado</v>
      </c>
      <c r="AJ275" s="75" t="s">
        <v>313</v>
      </c>
      <c r="AK275" s="99" t="s">
        <v>10</v>
      </c>
      <c r="AL275" s="99" t="s">
        <v>17</v>
      </c>
      <c r="AM275" s="98" t="str">
        <f t="shared" si="58"/>
        <v>C4FuerteDirectamente Indirectamente</v>
      </c>
      <c r="AN275" s="75" t="str">
        <f>VLOOKUP(AO275,Hoja3!$G$2:$H$648,2,0)</f>
        <v>A:Improbable / 3:Moderado</v>
      </c>
      <c r="AO275" s="69" t="str">
        <f>VLOOKUP(AM275,Hoja3!F:G,2,0)</f>
        <v>A3</v>
      </c>
      <c r="AP275" s="70" t="str">
        <f>VLOOKUP(AO275,'MATRIZ RAM VALORACIÓN'!$AD$10:$AE$45,2,0)</f>
        <v>Bajo</v>
      </c>
      <c r="AQ275" s="189"/>
      <c r="AR275" s="189"/>
      <c r="AS275" s="110"/>
      <c r="AT275" s="88">
        <f t="shared" si="51"/>
        <v>5</v>
      </c>
      <c r="AU275" s="88">
        <f t="shared" si="52"/>
        <v>70</v>
      </c>
      <c r="AV275" s="89">
        <f t="shared" si="57"/>
        <v>75</v>
      </c>
    </row>
    <row r="276" spans="1:48" s="78" customFormat="1" ht="164.25" hidden="1" customHeight="1" x14ac:dyDescent="0.3">
      <c r="A276" s="98" t="s">
        <v>657</v>
      </c>
      <c r="B276" s="98" t="s">
        <v>658</v>
      </c>
      <c r="C276" s="146" t="s">
        <v>2601</v>
      </c>
      <c r="D276" s="146" t="s">
        <v>2200</v>
      </c>
      <c r="E276" s="68" t="s">
        <v>273</v>
      </c>
      <c r="F276" s="68" t="s">
        <v>264</v>
      </c>
      <c r="G276" s="68" t="s">
        <v>264</v>
      </c>
      <c r="H276" s="68" t="s">
        <v>264</v>
      </c>
      <c r="I276" s="68" t="s">
        <v>264</v>
      </c>
      <c r="J276" s="68" t="s">
        <v>273</v>
      </c>
      <c r="K276" s="95" t="s">
        <v>25</v>
      </c>
      <c r="L276" s="95" t="s">
        <v>21</v>
      </c>
      <c r="M276" s="69" t="str">
        <f t="shared" si="53"/>
        <v>C - Posible / 4 - Mayor</v>
      </c>
      <c r="N276" s="69" t="str">
        <f t="shared" si="54"/>
        <v>C4</v>
      </c>
      <c r="O276" s="70" t="str">
        <f>VLOOKUP(N276,'MATRIZ RAM VALORACIÓN'!$AD$10:$AE$45,2,0)</f>
        <v>Intermedio</v>
      </c>
      <c r="P276" s="71" t="str">
        <f t="shared" si="55"/>
        <v>Medio</v>
      </c>
      <c r="Q276" s="115" t="s">
        <v>2564</v>
      </c>
      <c r="R276" s="101" t="s">
        <v>2565</v>
      </c>
      <c r="S276" s="180" t="s">
        <v>33</v>
      </c>
      <c r="T276" s="94" t="s">
        <v>725</v>
      </c>
      <c r="U276" s="73" t="s">
        <v>318</v>
      </c>
      <c r="V276" s="73" t="s">
        <v>267</v>
      </c>
      <c r="W276" s="68" t="s">
        <v>264</v>
      </c>
      <c r="X276" s="68" t="s">
        <v>264</v>
      </c>
      <c r="Y276" s="68" t="s">
        <v>264</v>
      </c>
      <c r="Z276" s="68" t="s">
        <v>264</v>
      </c>
      <c r="AA276" s="68" t="s">
        <v>264</v>
      </c>
      <c r="AB276" s="68" t="s">
        <v>264</v>
      </c>
      <c r="AC276" s="68" t="s">
        <v>264</v>
      </c>
      <c r="AD276" s="68" t="s">
        <v>264</v>
      </c>
      <c r="AE276" s="68" t="s">
        <v>264</v>
      </c>
      <c r="AF276" s="68" t="s">
        <v>273</v>
      </c>
      <c r="AG276" s="68" t="s">
        <v>273</v>
      </c>
      <c r="AH276" s="73" t="s">
        <v>22</v>
      </c>
      <c r="AI276" s="74" t="str">
        <f t="shared" si="56"/>
        <v>Moderado</v>
      </c>
      <c r="AJ276" s="75" t="s">
        <v>313</v>
      </c>
      <c r="AK276" s="99" t="s">
        <v>10</v>
      </c>
      <c r="AL276" s="99" t="s">
        <v>17</v>
      </c>
      <c r="AM276" s="98" t="str">
        <f t="shared" si="58"/>
        <v>C4FuerteDirectamente Indirectamente</v>
      </c>
      <c r="AN276" s="75" t="str">
        <f>VLOOKUP(AO276,Hoja3!$G$2:$H$648,2,0)</f>
        <v>A:Improbable / 3:Moderado</v>
      </c>
      <c r="AO276" s="69" t="str">
        <f>VLOOKUP(AM276,Hoja3!F:G,2,0)</f>
        <v>A3</v>
      </c>
      <c r="AP276" s="70" t="str">
        <f>VLOOKUP(AO276,'MATRIZ RAM VALORACIÓN'!$AD$10:$AE$45,2,0)</f>
        <v>Bajo</v>
      </c>
      <c r="AQ276" s="189"/>
      <c r="AR276" s="189"/>
      <c r="AS276" s="110"/>
      <c r="AT276" s="88">
        <f t="shared" si="51"/>
        <v>5</v>
      </c>
      <c r="AU276" s="88">
        <f t="shared" si="52"/>
        <v>70</v>
      </c>
      <c r="AV276" s="89">
        <f t="shared" si="57"/>
        <v>75</v>
      </c>
    </row>
    <row r="277" spans="1:48" s="78" customFormat="1" ht="164.25" hidden="1" customHeight="1" x14ac:dyDescent="0.3">
      <c r="A277" s="98" t="s">
        <v>657</v>
      </c>
      <c r="B277" s="98" t="s">
        <v>658</v>
      </c>
      <c r="C277" s="146" t="s">
        <v>3164</v>
      </c>
      <c r="D277" s="146" t="s">
        <v>3165</v>
      </c>
      <c r="E277" s="68" t="s">
        <v>273</v>
      </c>
      <c r="F277" s="68" t="s">
        <v>264</v>
      </c>
      <c r="G277" s="68" t="s">
        <v>264</v>
      </c>
      <c r="H277" s="68" t="s">
        <v>264</v>
      </c>
      <c r="I277" s="68" t="s">
        <v>264</v>
      </c>
      <c r="J277" s="68" t="s">
        <v>273</v>
      </c>
      <c r="K277" s="95" t="s">
        <v>25</v>
      </c>
      <c r="L277" s="95" t="s">
        <v>21</v>
      </c>
      <c r="M277" s="69" t="str">
        <f t="shared" si="53"/>
        <v>C - Posible / 4 - Mayor</v>
      </c>
      <c r="N277" s="69" t="str">
        <f t="shared" si="54"/>
        <v>C4</v>
      </c>
      <c r="O277" s="70" t="str">
        <f>VLOOKUP(N277,'MATRIZ RAM VALORACIÓN'!$AD$10:$AE$45,2,0)</f>
        <v>Intermedio</v>
      </c>
      <c r="P277" s="71" t="str">
        <f t="shared" si="55"/>
        <v>Medio</v>
      </c>
      <c r="Q277" s="115" t="s">
        <v>3153</v>
      </c>
      <c r="R277" s="101" t="s">
        <v>3154</v>
      </c>
      <c r="S277" s="180" t="s">
        <v>45</v>
      </c>
      <c r="T277" s="94" t="s">
        <v>721</v>
      </c>
      <c r="U277" s="73" t="s">
        <v>318</v>
      </c>
      <c r="V277" s="73" t="s">
        <v>265</v>
      </c>
      <c r="W277" s="68" t="s">
        <v>264</v>
      </c>
      <c r="X277" s="68" t="s">
        <v>264</v>
      </c>
      <c r="Y277" s="68" t="s">
        <v>264</v>
      </c>
      <c r="Z277" s="68" t="s">
        <v>264</v>
      </c>
      <c r="AA277" s="68" t="s">
        <v>264</v>
      </c>
      <c r="AB277" s="68" t="s">
        <v>264</v>
      </c>
      <c r="AC277" s="68" t="s">
        <v>264</v>
      </c>
      <c r="AD277" s="68" t="s">
        <v>264</v>
      </c>
      <c r="AE277" s="68" t="s">
        <v>264</v>
      </c>
      <c r="AF277" s="68" t="s">
        <v>273</v>
      </c>
      <c r="AG277" s="68" t="s">
        <v>273</v>
      </c>
      <c r="AH277" s="73" t="s">
        <v>22</v>
      </c>
      <c r="AI277" s="74" t="str">
        <f t="shared" si="56"/>
        <v>Moderado</v>
      </c>
      <c r="AJ277" s="75" t="s">
        <v>313</v>
      </c>
      <c r="AK277" s="99" t="s">
        <v>10</v>
      </c>
      <c r="AL277" s="99" t="s">
        <v>17</v>
      </c>
      <c r="AM277" s="98" t="str">
        <f t="shared" si="58"/>
        <v>C4FuerteDirectamente Indirectamente</v>
      </c>
      <c r="AN277" s="75" t="str">
        <f>VLOOKUP(AO277,Hoja3!$G$2:$H$648,2,0)</f>
        <v>A:Improbable / 3:Moderado</v>
      </c>
      <c r="AO277" s="69" t="str">
        <f>VLOOKUP(AM277,Hoja3!F:G,2,0)</f>
        <v>A3</v>
      </c>
      <c r="AP277" s="70" t="str">
        <f>VLOOKUP(AO277,'MATRIZ RAM VALORACIÓN'!$AD$10:$AE$45,2,0)</f>
        <v>Bajo</v>
      </c>
      <c r="AQ277" s="189"/>
      <c r="AR277" s="189"/>
      <c r="AS277" s="110"/>
      <c r="AT277" s="88">
        <f t="shared" si="51"/>
        <v>5</v>
      </c>
      <c r="AU277" s="88">
        <f t="shared" si="52"/>
        <v>70</v>
      </c>
      <c r="AV277" s="89">
        <f t="shared" si="57"/>
        <v>75</v>
      </c>
    </row>
    <row r="278" spans="1:48" s="78" customFormat="1" ht="164.25" hidden="1" customHeight="1" x14ac:dyDescent="0.3">
      <c r="A278" s="98" t="s">
        <v>657</v>
      </c>
      <c r="B278" s="98" t="s">
        <v>658</v>
      </c>
      <c r="C278" s="146" t="s">
        <v>719</v>
      </c>
      <c r="D278" s="146" t="s">
        <v>2569</v>
      </c>
      <c r="E278" s="68" t="s">
        <v>264</v>
      </c>
      <c r="F278" s="68" t="s">
        <v>264</v>
      </c>
      <c r="G278" s="68" t="s">
        <v>264</v>
      </c>
      <c r="H278" s="68" t="s">
        <v>264</v>
      </c>
      <c r="I278" s="68" t="s">
        <v>264</v>
      </c>
      <c r="J278" s="68" t="s">
        <v>264</v>
      </c>
      <c r="K278" s="95" t="s">
        <v>25</v>
      </c>
      <c r="L278" s="95" t="s">
        <v>21</v>
      </c>
      <c r="M278" s="69" t="str">
        <f t="shared" si="53"/>
        <v>C - Posible / 4 - Mayor</v>
      </c>
      <c r="N278" s="69" t="str">
        <f t="shared" si="54"/>
        <v>C4</v>
      </c>
      <c r="O278" s="70" t="str">
        <f>VLOOKUP(N278,'MATRIZ RAM VALORACIÓN'!$AD$10:$AE$45,2,0)</f>
        <v>Intermedio</v>
      </c>
      <c r="P278" s="71" t="str">
        <f t="shared" si="55"/>
        <v>Medio</v>
      </c>
      <c r="Q278" s="115" t="s">
        <v>2561</v>
      </c>
      <c r="R278" s="101" t="s">
        <v>2281</v>
      </c>
      <c r="S278" s="180" t="s">
        <v>45</v>
      </c>
      <c r="T278" s="94" t="s">
        <v>2394</v>
      </c>
      <c r="U278" s="73" t="s">
        <v>318</v>
      </c>
      <c r="V278" s="73" t="s">
        <v>265</v>
      </c>
      <c r="W278" s="68" t="s">
        <v>264</v>
      </c>
      <c r="X278" s="68" t="s">
        <v>264</v>
      </c>
      <c r="Y278" s="68" t="s">
        <v>264</v>
      </c>
      <c r="Z278" s="68" t="s">
        <v>264</v>
      </c>
      <c r="AA278" s="68" t="s">
        <v>264</v>
      </c>
      <c r="AB278" s="68" t="s">
        <v>264</v>
      </c>
      <c r="AC278" s="68" t="s">
        <v>264</v>
      </c>
      <c r="AD278" s="68" t="s">
        <v>273</v>
      </c>
      <c r="AE278" s="68" t="s">
        <v>264</v>
      </c>
      <c r="AF278" s="68" t="s">
        <v>273</v>
      </c>
      <c r="AG278" s="68" t="s">
        <v>273</v>
      </c>
      <c r="AH278" s="73" t="s">
        <v>22</v>
      </c>
      <c r="AI278" s="74" t="str">
        <f t="shared" si="56"/>
        <v>Moderado</v>
      </c>
      <c r="AJ278" s="75" t="s">
        <v>313</v>
      </c>
      <c r="AK278" s="99" t="s">
        <v>10</v>
      </c>
      <c r="AL278" s="99" t="s">
        <v>17</v>
      </c>
      <c r="AM278" s="98" t="str">
        <f t="shared" si="58"/>
        <v>C4FuerteDirectamente Indirectamente</v>
      </c>
      <c r="AN278" s="75" t="str">
        <f>VLOOKUP(AO278,Hoja3!$G$2:$H$648,2,0)</f>
        <v>A:Improbable / 3:Moderado</v>
      </c>
      <c r="AO278" s="69" t="str">
        <f>VLOOKUP(AM278,Hoja3!F:G,2,0)</f>
        <v>A3</v>
      </c>
      <c r="AP278" s="70" t="str">
        <f>VLOOKUP(AO278,'MATRIZ RAM VALORACIÓN'!$AD$10:$AE$45,2,0)</f>
        <v>Bajo</v>
      </c>
      <c r="AQ278" s="189"/>
      <c r="AR278" s="189"/>
      <c r="AS278" s="110"/>
      <c r="AT278" s="88">
        <f t="shared" si="51"/>
        <v>5</v>
      </c>
      <c r="AU278" s="88">
        <f t="shared" si="52"/>
        <v>70</v>
      </c>
      <c r="AV278" s="89">
        <f t="shared" si="57"/>
        <v>75</v>
      </c>
    </row>
    <row r="279" spans="1:48" s="78" customFormat="1" ht="164.25" hidden="1" customHeight="1" x14ac:dyDescent="0.3">
      <c r="A279" s="98" t="s">
        <v>657</v>
      </c>
      <c r="B279" s="98" t="s">
        <v>658</v>
      </c>
      <c r="C279" s="146" t="s">
        <v>719</v>
      </c>
      <c r="D279" s="146" t="s">
        <v>2569</v>
      </c>
      <c r="E279" s="68" t="s">
        <v>264</v>
      </c>
      <c r="F279" s="68" t="s">
        <v>264</v>
      </c>
      <c r="G279" s="68" t="s">
        <v>264</v>
      </c>
      <c r="H279" s="68" t="s">
        <v>264</v>
      </c>
      <c r="I279" s="68" t="s">
        <v>264</v>
      </c>
      <c r="J279" s="68" t="s">
        <v>264</v>
      </c>
      <c r="K279" s="95" t="s">
        <v>25</v>
      </c>
      <c r="L279" s="95" t="s">
        <v>21</v>
      </c>
      <c r="M279" s="69" t="str">
        <f t="shared" si="53"/>
        <v>C - Posible / 4 - Mayor</v>
      </c>
      <c r="N279" s="69" t="str">
        <f t="shared" si="54"/>
        <v>C4</v>
      </c>
      <c r="O279" s="70" t="str">
        <f>VLOOKUP(N279,'MATRIZ RAM VALORACIÓN'!$AD$10:$AE$45,2,0)</f>
        <v>Intermedio</v>
      </c>
      <c r="P279" s="71" t="str">
        <f t="shared" si="55"/>
        <v>Medio</v>
      </c>
      <c r="Q279" s="115" t="s">
        <v>2562</v>
      </c>
      <c r="R279" s="101" t="s">
        <v>2282</v>
      </c>
      <c r="S279" s="180" t="s">
        <v>45</v>
      </c>
      <c r="T279" s="94" t="s">
        <v>2395</v>
      </c>
      <c r="U279" s="73" t="s">
        <v>318</v>
      </c>
      <c r="V279" s="73" t="s">
        <v>265</v>
      </c>
      <c r="W279" s="68" t="s">
        <v>264</v>
      </c>
      <c r="X279" s="68" t="s">
        <v>264</v>
      </c>
      <c r="Y279" s="68" t="s">
        <v>264</v>
      </c>
      <c r="Z279" s="68" t="s">
        <v>264</v>
      </c>
      <c r="AA279" s="68" t="s">
        <v>264</v>
      </c>
      <c r="AB279" s="68" t="s">
        <v>264</v>
      </c>
      <c r="AC279" s="68" t="s">
        <v>264</v>
      </c>
      <c r="AD279" s="68" t="s">
        <v>273</v>
      </c>
      <c r="AE279" s="68" t="s">
        <v>264</v>
      </c>
      <c r="AF279" s="68" t="s">
        <v>273</v>
      </c>
      <c r="AG279" s="68" t="s">
        <v>273</v>
      </c>
      <c r="AH279" s="73" t="s">
        <v>22</v>
      </c>
      <c r="AI279" s="74" t="str">
        <f t="shared" si="56"/>
        <v>Moderado</v>
      </c>
      <c r="AJ279" s="75" t="s">
        <v>313</v>
      </c>
      <c r="AK279" s="99" t="s">
        <v>10</v>
      </c>
      <c r="AL279" s="99" t="s">
        <v>17</v>
      </c>
      <c r="AM279" s="98" t="str">
        <f t="shared" si="58"/>
        <v>C4FuerteDirectamente Indirectamente</v>
      </c>
      <c r="AN279" s="75" t="str">
        <f>VLOOKUP(AO279,Hoja3!$G$2:$H$648,2,0)</f>
        <v>A:Improbable / 3:Moderado</v>
      </c>
      <c r="AO279" s="69" t="str">
        <f>VLOOKUP(AM279,Hoja3!F:G,2,0)</f>
        <v>A3</v>
      </c>
      <c r="AP279" s="70" t="str">
        <f>VLOOKUP(AO279,'MATRIZ RAM VALORACIÓN'!$AD$10:$AE$45,2,0)</f>
        <v>Bajo</v>
      </c>
      <c r="AQ279" s="189"/>
      <c r="AR279" s="189"/>
      <c r="AS279" s="110"/>
      <c r="AT279" s="88">
        <f t="shared" si="51"/>
        <v>5</v>
      </c>
      <c r="AU279" s="88">
        <f t="shared" si="52"/>
        <v>70</v>
      </c>
      <c r="AV279" s="89">
        <f t="shared" si="57"/>
        <v>75</v>
      </c>
    </row>
    <row r="280" spans="1:48" s="78" customFormat="1" ht="164.25" customHeight="1" x14ac:dyDescent="0.3">
      <c r="A280" s="98" t="s">
        <v>657</v>
      </c>
      <c r="B280" s="98" t="s">
        <v>658</v>
      </c>
      <c r="C280" s="146" t="s">
        <v>1789</v>
      </c>
      <c r="D280" s="146" t="s">
        <v>2490</v>
      </c>
      <c r="E280" s="68" t="s">
        <v>273</v>
      </c>
      <c r="F280" s="68" t="s">
        <v>273</v>
      </c>
      <c r="G280" s="68" t="s">
        <v>273</v>
      </c>
      <c r="H280" s="68" t="s">
        <v>264</v>
      </c>
      <c r="I280" s="68" t="s">
        <v>264</v>
      </c>
      <c r="J280" s="68" t="s">
        <v>273</v>
      </c>
      <c r="K280" s="95" t="s">
        <v>29</v>
      </c>
      <c r="L280" s="95" t="s">
        <v>14</v>
      </c>
      <c r="M280" s="69" t="str">
        <f t="shared" si="53"/>
        <v>B - Raro / 5 - Extremo</v>
      </c>
      <c r="N280" s="69" t="str">
        <f t="shared" si="54"/>
        <v>B5</v>
      </c>
      <c r="O280" s="70" t="str">
        <f>VLOOKUP(N280,'MATRIZ RAM VALORACIÓN'!$AD$10:$AE$45,2,0)</f>
        <v>Intermedio</v>
      </c>
      <c r="P280" s="71" t="str">
        <f t="shared" si="55"/>
        <v>Medio</v>
      </c>
      <c r="Q280" s="115" t="s">
        <v>716</v>
      </c>
      <c r="R280" s="101" t="s">
        <v>2278</v>
      </c>
      <c r="S280" s="168" t="s">
        <v>1641</v>
      </c>
      <c r="T280" s="115" t="s">
        <v>322</v>
      </c>
      <c r="U280" s="73" t="s">
        <v>323</v>
      </c>
      <c r="V280" s="73" t="s">
        <v>267</v>
      </c>
      <c r="W280" s="68" t="s">
        <v>264</v>
      </c>
      <c r="X280" s="68" t="s">
        <v>273</v>
      </c>
      <c r="Y280" s="68" t="s">
        <v>264</v>
      </c>
      <c r="Z280" s="68" t="s">
        <v>273</v>
      </c>
      <c r="AA280" s="68" t="s">
        <v>273</v>
      </c>
      <c r="AB280" s="68" t="s">
        <v>273</v>
      </c>
      <c r="AC280" s="68" t="s">
        <v>264</v>
      </c>
      <c r="AD280" s="68" t="s">
        <v>273</v>
      </c>
      <c r="AE280" s="68" t="s">
        <v>264</v>
      </c>
      <c r="AF280" s="68" t="s">
        <v>273</v>
      </c>
      <c r="AG280" s="68" t="s">
        <v>273</v>
      </c>
      <c r="AH280" s="73" t="s">
        <v>22</v>
      </c>
      <c r="AI280" s="74" t="str">
        <f t="shared" si="56"/>
        <v>Fuerte</v>
      </c>
      <c r="AJ280" s="75" t="s">
        <v>313</v>
      </c>
      <c r="AK280" s="99" t="s">
        <v>10</v>
      </c>
      <c r="AL280" s="99" t="s">
        <v>17</v>
      </c>
      <c r="AM280" s="98" t="str">
        <f t="shared" si="58"/>
        <v>B5FuerteDirectamente Indirectamente</v>
      </c>
      <c r="AN280" s="75" t="str">
        <f>VLOOKUP(AO280,Hoja3!$G$2:$H$648,2,0)</f>
        <v>A:Improbable / 4:Mayor</v>
      </c>
      <c r="AO280" s="69" t="str">
        <f>VLOOKUP(AM280,Hoja3!F:G,2,0)</f>
        <v>A4</v>
      </c>
      <c r="AP280" s="70" t="str">
        <f>VLOOKUP(AO280,'MATRIZ RAM VALORACIÓN'!$AD$10:$AE$45,2,0)</f>
        <v>Bajo</v>
      </c>
      <c r="AQ280" s="189"/>
      <c r="AR280" s="189"/>
      <c r="AS280" s="110"/>
      <c r="AT280" s="88">
        <f t="shared" si="51"/>
        <v>30</v>
      </c>
      <c r="AU280" s="88">
        <f t="shared" si="52"/>
        <v>70</v>
      </c>
      <c r="AV280" s="89">
        <f t="shared" si="57"/>
        <v>100</v>
      </c>
    </row>
    <row r="281" spans="1:48" s="78" customFormat="1" ht="164.25" customHeight="1" x14ac:dyDescent="0.3">
      <c r="A281" s="98" t="s">
        <v>657</v>
      </c>
      <c r="B281" s="98" t="s">
        <v>658</v>
      </c>
      <c r="C281" s="146" t="s">
        <v>1789</v>
      </c>
      <c r="D281" s="146" t="s">
        <v>2490</v>
      </c>
      <c r="E281" s="68" t="s">
        <v>273</v>
      </c>
      <c r="F281" s="68" t="s">
        <v>273</v>
      </c>
      <c r="G281" s="68" t="s">
        <v>273</v>
      </c>
      <c r="H281" s="68" t="s">
        <v>264</v>
      </c>
      <c r="I281" s="68" t="s">
        <v>264</v>
      </c>
      <c r="J281" s="68" t="s">
        <v>273</v>
      </c>
      <c r="K281" s="95" t="s">
        <v>29</v>
      </c>
      <c r="L281" s="95" t="s">
        <v>14</v>
      </c>
      <c r="M281" s="69" t="str">
        <f t="shared" si="53"/>
        <v>B - Raro / 5 - Extremo</v>
      </c>
      <c r="N281" s="69" t="str">
        <f t="shared" si="54"/>
        <v>B5</v>
      </c>
      <c r="O281" s="70" t="str">
        <f>VLOOKUP(N281,'MATRIZ RAM VALORACIÓN'!$AD$10:$AE$45,2,0)</f>
        <v>Intermedio</v>
      </c>
      <c r="P281" s="71" t="str">
        <f t="shared" si="55"/>
        <v>Medio</v>
      </c>
      <c r="Q281" s="115" t="s">
        <v>2279</v>
      </c>
      <c r="R281" s="101" t="s">
        <v>2280</v>
      </c>
      <c r="S281" s="180" t="s">
        <v>33</v>
      </c>
      <c r="T281" s="173" t="s">
        <v>2668</v>
      </c>
      <c r="U281" s="73" t="s">
        <v>311</v>
      </c>
      <c r="V281" s="73" t="s">
        <v>267</v>
      </c>
      <c r="W281" s="68" t="s">
        <v>264</v>
      </c>
      <c r="X281" s="68" t="s">
        <v>273</v>
      </c>
      <c r="Y281" s="68" t="s">
        <v>264</v>
      </c>
      <c r="Z281" s="68" t="s">
        <v>273</v>
      </c>
      <c r="AA281" s="68" t="s">
        <v>273</v>
      </c>
      <c r="AB281" s="68" t="s">
        <v>273</v>
      </c>
      <c r="AC281" s="68" t="s">
        <v>264</v>
      </c>
      <c r="AD281" s="68" t="s">
        <v>273</v>
      </c>
      <c r="AE281" s="68" t="s">
        <v>264</v>
      </c>
      <c r="AF281" s="68" t="s">
        <v>273</v>
      </c>
      <c r="AG281" s="68" t="s">
        <v>273</v>
      </c>
      <c r="AH281" s="73" t="s">
        <v>22</v>
      </c>
      <c r="AI281" s="74" t="str">
        <f t="shared" si="56"/>
        <v>Moderado</v>
      </c>
      <c r="AJ281" s="75" t="s">
        <v>313</v>
      </c>
      <c r="AK281" s="99" t="s">
        <v>10</v>
      </c>
      <c r="AL281" s="99" t="s">
        <v>17</v>
      </c>
      <c r="AM281" s="98" t="str">
        <f t="shared" si="58"/>
        <v>B5FuerteDirectamente Indirectamente</v>
      </c>
      <c r="AN281" s="75" t="str">
        <f>VLOOKUP(AO281,Hoja3!$G$2:$H$648,2,0)</f>
        <v>A:Improbable / 4:Mayor</v>
      </c>
      <c r="AO281" s="69" t="str">
        <f>VLOOKUP(AM281,Hoja3!F:G,2,0)</f>
        <v>A4</v>
      </c>
      <c r="AP281" s="70" t="str">
        <f>VLOOKUP(AO281,'MATRIZ RAM VALORACIÓN'!$AD$10:$AE$45,2,0)</f>
        <v>Bajo</v>
      </c>
      <c r="AQ281" s="189"/>
      <c r="AR281" s="189"/>
      <c r="AS281" s="110"/>
      <c r="AT281" s="88">
        <f t="shared" si="51"/>
        <v>15</v>
      </c>
      <c r="AU281" s="88">
        <f t="shared" si="52"/>
        <v>70</v>
      </c>
      <c r="AV281" s="89">
        <f t="shared" si="57"/>
        <v>85</v>
      </c>
    </row>
    <row r="282" spans="1:48" s="78" customFormat="1" ht="164.25" customHeight="1" x14ac:dyDescent="0.3">
      <c r="A282" s="98" t="s">
        <v>657</v>
      </c>
      <c r="B282" s="98" t="s">
        <v>658</v>
      </c>
      <c r="C282" s="146" t="s">
        <v>1789</v>
      </c>
      <c r="D282" s="146" t="s">
        <v>2490</v>
      </c>
      <c r="E282" s="68" t="s">
        <v>273</v>
      </c>
      <c r="F282" s="68" t="s">
        <v>273</v>
      </c>
      <c r="G282" s="68" t="s">
        <v>273</v>
      </c>
      <c r="H282" s="68" t="s">
        <v>264</v>
      </c>
      <c r="I282" s="68" t="s">
        <v>264</v>
      </c>
      <c r="J282" s="68" t="s">
        <v>273</v>
      </c>
      <c r="K282" s="95" t="s">
        <v>29</v>
      </c>
      <c r="L282" s="95" t="s">
        <v>14</v>
      </c>
      <c r="M282" s="69" t="str">
        <f t="shared" si="53"/>
        <v>B - Raro / 5 - Extremo</v>
      </c>
      <c r="N282" s="69" t="str">
        <f t="shared" si="54"/>
        <v>B5</v>
      </c>
      <c r="O282" s="70" t="str">
        <f>VLOOKUP(N282,'MATRIZ RAM VALORACIÓN'!$AD$10:$AE$45,2,0)</f>
        <v>Intermedio</v>
      </c>
      <c r="P282" s="71" t="str">
        <f t="shared" si="55"/>
        <v>Medio</v>
      </c>
      <c r="Q282" s="101" t="s">
        <v>1623</v>
      </c>
      <c r="R282" s="114" t="s">
        <v>2669</v>
      </c>
      <c r="S282" s="180" t="s">
        <v>359</v>
      </c>
      <c r="T282" s="94" t="s">
        <v>2969</v>
      </c>
      <c r="U282" s="73" t="s">
        <v>311</v>
      </c>
      <c r="V282" s="73" t="s">
        <v>265</v>
      </c>
      <c r="W282" s="68" t="s">
        <v>264</v>
      </c>
      <c r="X282" s="68" t="s">
        <v>273</v>
      </c>
      <c r="Y282" s="68" t="s">
        <v>264</v>
      </c>
      <c r="Z282" s="68" t="s">
        <v>273</v>
      </c>
      <c r="AA282" s="68" t="s">
        <v>273</v>
      </c>
      <c r="AB282" s="68" t="s">
        <v>273</v>
      </c>
      <c r="AC282" s="68" t="s">
        <v>264</v>
      </c>
      <c r="AD282" s="68" t="s">
        <v>273</v>
      </c>
      <c r="AE282" s="68" t="s">
        <v>264</v>
      </c>
      <c r="AF282" s="68" t="s">
        <v>273</v>
      </c>
      <c r="AG282" s="68" t="s">
        <v>273</v>
      </c>
      <c r="AH282" s="73" t="s">
        <v>22</v>
      </c>
      <c r="AI282" s="74" t="str">
        <f t="shared" si="56"/>
        <v>Moderado</v>
      </c>
      <c r="AJ282" s="75" t="s">
        <v>313</v>
      </c>
      <c r="AK282" s="99" t="s">
        <v>10</v>
      </c>
      <c r="AL282" s="99" t="s">
        <v>17</v>
      </c>
      <c r="AM282" s="98" t="str">
        <f t="shared" si="58"/>
        <v>B5FuerteDirectamente Indirectamente</v>
      </c>
      <c r="AN282" s="75" t="str">
        <f>VLOOKUP(AO282,Hoja3!$G$2:$H$648,2,0)</f>
        <v>A:Improbable / 4:Mayor</v>
      </c>
      <c r="AO282" s="69" t="str">
        <f>VLOOKUP(AM282,Hoja3!F:G,2,0)</f>
        <v>A4</v>
      </c>
      <c r="AP282" s="70" t="str">
        <f>VLOOKUP(AO282,'MATRIZ RAM VALORACIÓN'!$AD$10:$AE$45,2,0)</f>
        <v>Bajo</v>
      </c>
      <c r="AQ282" s="189"/>
      <c r="AR282" s="189"/>
      <c r="AS282" s="110"/>
      <c r="AT282" s="88">
        <f t="shared" si="51"/>
        <v>15</v>
      </c>
      <c r="AU282" s="88">
        <f t="shared" si="52"/>
        <v>70</v>
      </c>
      <c r="AV282" s="89">
        <f t="shared" si="57"/>
        <v>85</v>
      </c>
    </row>
    <row r="283" spans="1:48" s="78" customFormat="1" ht="164.25" customHeight="1" x14ac:dyDescent="0.3">
      <c r="A283" s="98" t="s">
        <v>657</v>
      </c>
      <c r="B283" s="98" t="s">
        <v>658</v>
      </c>
      <c r="C283" s="146" t="s">
        <v>1789</v>
      </c>
      <c r="D283" s="146" t="s">
        <v>2490</v>
      </c>
      <c r="E283" s="68" t="s">
        <v>273</v>
      </c>
      <c r="F283" s="68" t="s">
        <v>273</v>
      </c>
      <c r="G283" s="68" t="s">
        <v>273</v>
      </c>
      <c r="H283" s="68" t="s">
        <v>264</v>
      </c>
      <c r="I283" s="68" t="s">
        <v>264</v>
      </c>
      <c r="J283" s="68" t="s">
        <v>273</v>
      </c>
      <c r="K283" s="95" t="s">
        <v>29</v>
      </c>
      <c r="L283" s="95" t="s">
        <v>14</v>
      </c>
      <c r="M283" s="69" t="str">
        <f t="shared" si="53"/>
        <v>B - Raro / 5 - Extremo</v>
      </c>
      <c r="N283" s="69" t="str">
        <f t="shared" si="54"/>
        <v>B5</v>
      </c>
      <c r="O283" s="70" t="str">
        <f>VLOOKUP(N283,'MATRIZ RAM VALORACIÓN'!$AD$10:$AE$45,2,0)</f>
        <v>Intermedio</v>
      </c>
      <c r="P283" s="71" t="str">
        <f t="shared" si="55"/>
        <v>Medio</v>
      </c>
      <c r="Q283" s="114" t="s">
        <v>1519</v>
      </c>
      <c r="R283" s="101" t="s">
        <v>2968</v>
      </c>
      <c r="S283" s="180" t="s">
        <v>359</v>
      </c>
      <c r="T283" s="94" t="s">
        <v>1622</v>
      </c>
      <c r="U283" s="73" t="s">
        <v>318</v>
      </c>
      <c r="V283" s="73" t="s">
        <v>265</v>
      </c>
      <c r="W283" s="68" t="s">
        <v>273</v>
      </c>
      <c r="X283" s="68" t="s">
        <v>273</v>
      </c>
      <c r="Y283" s="68" t="s">
        <v>264</v>
      </c>
      <c r="Z283" s="68" t="s">
        <v>273</v>
      </c>
      <c r="AA283" s="68" t="s">
        <v>264</v>
      </c>
      <c r="AB283" s="68" t="s">
        <v>273</v>
      </c>
      <c r="AC283" s="68" t="s">
        <v>264</v>
      </c>
      <c r="AD283" s="68" t="s">
        <v>273</v>
      </c>
      <c r="AE283" s="68" t="s">
        <v>264</v>
      </c>
      <c r="AF283" s="68" t="s">
        <v>273</v>
      </c>
      <c r="AG283" s="68" t="s">
        <v>273</v>
      </c>
      <c r="AH283" s="73" t="s">
        <v>22</v>
      </c>
      <c r="AI283" s="74" t="str">
        <f t="shared" si="56"/>
        <v>Moderado</v>
      </c>
      <c r="AJ283" s="75" t="s">
        <v>313</v>
      </c>
      <c r="AK283" s="99" t="s">
        <v>10</v>
      </c>
      <c r="AL283" s="99" t="s">
        <v>17</v>
      </c>
      <c r="AM283" s="98" t="str">
        <f t="shared" si="58"/>
        <v>B5FuerteDirectamente Indirectamente</v>
      </c>
      <c r="AN283" s="75" t="str">
        <f>VLOOKUP(AO283,Hoja3!$G$2:$H$648,2,0)</f>
        <v>A:Improbable / 4:Mayor</v>
      </c>
      <c r="AO283" s="69" t="str">
        <f>VLOOKUP(AM283,Hoja3!F:G,2,0)</f>
        <v>A4</v>
      </c>
      <c r="AP283" s="70" t="str">
        <f>VLOOKUP(AO283,'MATRIZ RAM VALORACIÓN'!$AD$10:$AE$45,2,0)</f>
        <v>Bajo</v>
      </c>
      <c r="AQ283" s="189"/>
      <c r="AR283" s="189"/>
      <c r="AS283" s="110"/>
      <c r="AT283" s="88">
        <f t="shared" si="51"/>
        <v>5</v>
      </c>
      <c r="AU283" s="88">
        <f t="shared" si="52"/>
        <v>70</v>
      </c>
      <c r="AV283" s="89">
        <f t="shared" si="57"/>
        <v>75</v>
      </c>
    </row>
    <row r="284" spans="1:48" s="78" customFormat="1" ht="164.25" hidden="1" customHeight="1" x14ac:dyDescent="0.3">
      <c r="A284" s="98" t="s">
        <v>657</v>
      </c>
      <c r="B284" s="98" t="s">
        <v>658</v>
      </c>
      <c r="C284" s="146" t="s">
        <v>712</v>
      </c>
      <c r="D284" s="146" t="s">
        <v>1624</v>
      </c>
      <c r="E284" s="68" t="s">
        <v>264</v>
      </c>
      <c r="F284" s="68" t="s">
        <v>264</v>
      </c>
      <c r="G284" s="68" t="s">
        <v>264</v>
      </c>
      <c r="H284" s="68" t="s">
        <v>264</v>
      </c>
      <c r="I284" s="68" t="s">
        <v>264</v>
      </c>
      <c r="J284" s="68" t="s">
        <v>264</v>
      </c>
      <c r="K284" s="95" t="s">
        <v>29</v>
      </c>
      <c r="L284" s="95" t="s">
        <v>21</v>
      </c>
      <c r="M284" s="69" t="str">
        <f t="shared" si="53"/>
        <v>B - Raro / 4 - Mayor</v>
      </c>
      <c r="N284" s="69" t="str">
        <f t="shared" si="54"/>
        <v>B4</v>
      </c>
      <c r="O284" s="70" t="str">
        <f>VLOOKUP(N284,'MATRIZ RAM VALORACIÓN'!$AD$10:$AE$45,2,0)</f>
        <v>Medio</v>
      </c>
      <c r="P284" s="71" t="str">
        <f t="shared" si="55"/>
        <v>Bajo</v>
      </c>
      <c r="Q284" s="101" t="s">
        <v>1987</v>
      </c>
      <c r="R284" s="101" t="s">
        <v>497</v>
      </c>
      <c r="S284" s="180" t="s">
        <v>33</v>
      </c>
      <c r="T284" s="115" t="s">
        <v>2108</v>
      </c>
      <c r="U284" s="73" t="s">
        <v>311</v>
      </c>
      <c r="V284" s="73" t="s">
        <v>267</v>
      </c>
      <c r="W284" s="68" t="s">
        <v>264</v>
      </c>
      <c r="X284" s="68" t="s">
        <v>264</v>
      </c>
      <c r="Y284" s="68" t="s">
        <v>264</v>
      </c>
      <c r="Z284" s="68" t="s">
        <v>264</v>
      </c>
      <c r="AA284" s="68" t="s">
        <v>264</v>
      </c>
      <c r="AB284" s="68" t="s">
        <v>264</v>
      </c>
      <c r="AC284" s="68" t="s">
        <v>264</v>
      </c>
      <c r="AD284" s="68" t="s">
        <v>264</v>
      </c>
      <c r="AE284" s="68" t="s">
        <v>264</v>
      </c>
      <c r="AF284" s="68" t="s">
        <v>273</v>
      </c>
      <c r="AG284" s="68" t="s">
        <v>273</v>
      </c>
      <c r="AH284" s="73" t="s">
        <v>22</v>
      </c>
      <c r="AI284" s="74" t="str">
        <f t="shared" si="56"/>
        <v>Moderado</v>
      </c>
      <c r="AJ284" s="75" t="s">
        <v>313</v>
      </c>
      <c r="AK284" s="99" t="s">
        <v>10</v>
      </c>
      <c r="AL284" s="99" t="s">
        <v>17</v>
      </c>
      <c r="AM284" s="98" t="str">
        <f t="shared" si="58"/>
        <v>B4FuerteDirectamente Indirectamente</v>
      </c>
      <c r="AN284" s="75" t="str">
        <f>VLOOKUP(AO284,Hoja3!$G$2:$H$648,2,0)</f>
        <v>A:Improbable / 3:Moderado</v>
      </c>
      <c r="AO284" s="69" t="str">
        <f>VLOOKUP(AM284,Hoja3!F:G,2,0)</f>
        <v>A3</v>
      </c>
      <c r="AP284" s="70" t="str">
        <f>VLOOKUP(AO284,'MATRIZ RAM VALORACIÓN'!$AD$10:$AE$45,2,0)</f>
        <v>Bajo</v>
      </c>
      <c r="AQ284" s="189"/>
      <c r="AR284" s="189"/>
      <c r="AS284" s="110"/>
      <c r="AT284" s="88">
        <f t="shared" ref="AT284:AT313" si="59">IF(U284="Automático",30,IF(U284="Manual Dependiente de TI",15,IF(U284="Manual",5,0)))</f>
        <v>15</v>
      </c>
      <c r="AU284" s="88">
        <f t="shared" ref="AU284:AU313" si="60">IF(AH284="Observaciones en operatividad",0,IF(AH284="Observaciones en diseño",20,IF(AH284="Sin observaciones",70,0)))</f>
        <v>70</v>
      </c>
      <c r="AV284" s="89">
        <f t="shared" si="57"/>
        <v>85</v>
      </c>
    </row>
    <row r="285" spans="1:48" s="78" customFormat="1" ht="164.25" hidden="1" customHeight="1" x14ac:dyDescent="0.3">
      <c r="A285" s="98" t="s">
        <v>657</v>
      </c>
      <c r="B285" s="98" t="s">
        <v>658</v>
      </c>
      <c r="C285" s="146" t="s">
        <v>712</v>
      </c>
      <c r="D285" s="146" t="s">
        <v>1624</v>
      </c>
      <c r="E285" s="68" t="s">
        <v>264</v>
      </c>
      <c r="F285" s="68" t="s">
        <v>264</v>
      </c>
      <c r="G285" s="68" t="s">
        <v>264</v>
      </c>
      <c r="H285" s="68" t="s">
        <v>264</v>
      </c>
      <c r="I285" s="68" t="s">
        <v>264</v>
      </c>
      <c r="J285" s="68" t="s">
        <v>264</v>
      </c>
      <c r="K285" s="95" t="s">
        <v>29</v>
      </c>
      <c r="L285" s="95" t="s">
        <v>21</v>
      </c>
      <c r="M285" s="69" t="str">
        <f t="shared" si="53"/>
        <v>B - Raro / 4 - Mayor</v>
      </c>
      <c r="N285" s="69" t="str">
        <f t="shared" si="54"/>
        <v>B4</v>
      </c>
      <c r="O285" s="70" t="str">
        <f>VLOOKUP(N285,'MATRIZ RAM VALORACIÓN'!$AD$10:$AE$45,2,0)</f>
        <v>Medio</v>
      </c>
      <c r="P285" s="71" t="str">
        <f t="shared" si="55"/>
        <v>Bajo</v>
      </c>
      <c r="Q285" s="115" t="s">
        <v>1590</v>
      </c>
      <c r="R285" s="145" t="s">
        <v>2665</v>
      </c>
      <c r="S285" s="180" t="s">
        <v>359</v>
      </c>
      <c r="T285" s="94" t="s">
        <v>2667</v>
      </c>
      <c r="U285" s="73" t="s">
        <v>311</v>
      </c>
      <c r="V285" s="73" t="s">
        <v>267</v>
      </c>
      <c r="W285" s="68" t="s">
        <v>264</v>
      </c>
      <c r="X285" s="68" t="s">
        <v>264</v>
      </c>
      <c r="Y285" s="68" t="s">
        <v>264</v>
      </c>
      <c r="Z285" s="68" t="s">
        <v>273</v>
      </c>
      <c r="AA285" s="68" t="s">
        <v>264</v>
      </c>
      <c r="AB285" s="68" t="s">
        <v>273</v>
      </c>
      <c r="AC285" s="68" t="s">
        <v>264</v>
      </c>
      <c r="AD285" s="68" t="s">
        <v>264</v>
      </c>
      <c r="AE285" s="68" t="s">
        <v>264</v>
      </c>
      <c r="AF285" s="68" t="s">
        <v>273</v>
      </c>
      <c r="AG285" s="68" t="s">
        <v>273</v>
      </c>
      <c r="AH285" s="73" t="s">
        <v>22</v>
      </c>
      <c r="AI285" s="74" t="str">
        <f t="shared" si="56"/>
        <v>Moderado</v>
      </c>
      <c r="AJ285" s="75" t="s">
        <v>313</v>
      </c>
      <c r="AK285" s="99" t="s">
        <v>10</v>
      </c>
      <c r="AL285" s="99" t="s">
        <v>17</v>
      </c>
      <c r="AM285" s="98" t="str">
        <f t="shared" si="58"/>
        <v>B4FuerteDirectamente Indirectamente</v>
      </c>
      <c r="AN285" s="75" t="str">
        <f>VLOOKUP(AO285,Hoja3!$G$2:$H$648,2,0)</f>
        <v>A:Improbable / 3:Moderado</v>
      </c>
      <c r="AO285" s="69" t="str">
        <f>VLOOKUP(AM285,Hoja3!F:G,2,0)</f>
        <v>A3</v>
      </c>
      <c r="AP285" s="70" t="str">
        <f>VLOOKUP(AO285,'MATRIZ RAM VALORACIÓN'!$AD$10:$AE$45,2,0)</f>
        <v>Bajo</v>
      </c>
      <c r="AQ285" s="189"/>
      <c r="AR285" s="189"/>
      <c r="AS285" s="110"/>
      <c r="AT285" s="88">
        <f t="shared" si="59"/>
        <v>15</v>
      </c>
      <c r="AU285" s="88">
        <f t="shared" si="60"/>
        <v>70</v>
      </c>
      <c r="AV285" s="89">
        <f t="shared" si="57"/>
        <v>85</v>
      </c>
    </row>
    <row r="286" spans="1:48" s="78" customFormat="1" ht="164.25" hidden="1" customHeight="1" x14ac:dyDescent="0.3">
      <c r="A286" s="98" t="s">
        <v>657</v>
      </c>
      <c r="B286" s="98" t="s">
        <v>658</v>
      </c>
      <c r="C286" s="146" t="s">
        <v>712</v>
      </c>
      <c r="D286" s="146" t="s">
        <v>1624</v>
      </c>
      <c r="E286" s="68" t="s">
        <v>264</v>
      </c>
      <c r="F286" s="68" t="s">
        <v>264</v>
      </c>
      <c r="G286" s="68" t="s">
        <v>264</v>
      </c>
      <c r="H286" s="68" t="s">
        <v>264</v>
      </c>
      <c r="I286" s="68" t="s">
        <v>264</v>
      </c>
      <c r="J286" s="68" t="s">
        <v>273</v>
      </c>
      <c r="K286" s="95" t="s">
        <v>29</v>
      </c>
      <c r="L286" s="95" t="s">
        <v>21</v>
      </c>
      <c r="M286" s="69" t="str">
        <f t="shared" si="53"/>
        <v>B - Raro / 4 - Mayor</v>
      </c>
      <c r="N286" s="69" t="str">
        <f t="shared" si="54"/>
        <v>B4</v>
      </c>
      <c r="O286" s="70" t="str">
        <f>VLOOKUP(N286,'MATRIZ RAM VALORACIÓN'!$AD$10:$AE$45,2,0)</f>
        <v>Medio</v>
      </c>
      <c r="P286" s="71" t="str">
        <f t="shared" si="55"/>
        <v>Bajo</v>
      </c>
      <c r="Q286" s="114" t="s">
        <v>1519</v>
      </c>
      <c r="R286" s="101" t="s">
        <v>2968</v>
      </c>
      <c r="S286" s="180" t="s">
        <v>359</v>
      </c>
      <c r="T286" s="94" t="s">
        <v>1622</v>
      </c>
      <c r="U286" s="73" t="s">
        <v>318</v>
      </c>
      <c r="V286" s="73" t="s">
        <v>265</v>
      </c>
      <c r="W286" s="68" t="s">
        <v>273</v>
      </c>
      <c r="X286" s="68" t="s">
        <v>273</v>
      </c>
      <c r="Y286" s="68" t="s">
        <v>264</v>
      </c>
      <c r="Z286" s="68" t="s">
        <v>273</v>
      </c>
      <c r="AA286" s="68" t="s">
        <v>264</v>
      </c>
      <c r="AB286" s="68" t="s">
        <v>273</v>
      </c>
      <c r="AC286" s="68" t="s">
        <v>264</v>
      </c>
      <c r="AD286" s="68" t="s">
        <v>273</v>
      </c>
      <c r="AE286" s="68" t="s">
        <v>264</v>
      </c>
      <c r="AF286" s="68" t="s">
        <v>273</v>
      </c>
      <c r="AG286" s="68" t="s">
        <v>273</v>
      </c>
      <c r="AH286" s="73" t="s">
        <v>22</v>
      </c>
      <c r="AI286" s="74" t="str">
        <f t="shared" si="56"/>
        <v>Moderado</v>
      </c>
      <c r="AJ286" s="75" t="s">
        <v>313</v>
      </c>
      <c r="AK286" s="99" t="s">
        <v>10</v>
      </c>
      <c r="AL286" s="99" t="s">
        <v>17</v>
      </c>
      <c r="AM286" s="98" t="str">
        <f t="shared" si="58"/>
        <v>B4FuerteDirectamente Indirectamente</v>
      </c>
      <c r="AN286" s="75" t="str">
        <f>VLOOKUP(AO286,Hoja3!$G$2:$H$648,2,0)</f>
        <v>A:Improbable / 3:Moderado</v>
      </c>
      <c r="AO286" s="69" t="str">
        <f>VLOOKUP(AM286,Hoja3!F:G,2,0)</f>
        <v>A3</v>
      </c>
      <c r="AP286" s="70" t="str">
        <f>VLOOKUP(AO286,'MATRIZ RAM VALORACIÓN'!$AD$10:$AE$45,2,0)</f>
        <v>Bajo</v>
      </c>
      <c r="AQ286" s="189"/>
      <c r="AR286" s="189"/>
      <c r="AS286" s="110"/>
      <c r="AT286" s="88">
        <f t="shared" si="59"/>
        <v>5</v>
      </c>
      <c r="AU286" s="88">
        <f t="shared" si="60"/>
        <v>70</v>
      </c>
      <c r="AV286" s="89">
        <f t="shared" si="57"/>
        <v>75</v>
      </c>
    </row>
    <row r="287" spans="1:48" s="78" customFormat="1" ht="164.25" hidden="1" customHeight="1" x14ac:dyDescent="0.3">
      <c r="A287" s="98" t="s">
        <v>657</v>
      </c>
      <c r="B287" s="98" t="s">
        <v>658</v>
      </c>
      <c r="C287" s="146" t="s">
        <v>707</v>
      </c>
      <c r="D287" s="146" t="s">
        <v>708</v>
      </c>
      <c r="E287" s="68" t="s">
        <v>273</v>
      </c>
      <c r="F287" s="68" t="s">
        <v>264</v>
      </c>
      <c r="G287" s="68" t="s">
        <v>264</v>
      </c>
      <c r="H287" s="68" t="s">
        <v>264</v>
      </c>
      <c r="I287" s="68" t="s">
        <v>264</v>
      </c>
      <c r="J287" s="68" t="s">
        <v>264</v>
      </c>
      <c r="K287" s="95" t="s">
        <v>20</v>
      </c>
      <c r="L287" s="95" t="s">
        <v>21</v>
      </c>
      <c r="M287" s="69" t="str">
        <f t="shared" si="53"/>
        <v>D - Probable / 4 - Mayor</v>
      </c>
      <c r="N287" s="69" t="str">
        <f t="shared" si="54"/>
        <v>D4</v>
      </c>
      <c r="O287" s="70" t="str">
        <f>VLOOKUP(N287,'MATRIZ RAM VALORACIÓN'!$AD$10:$AE$45,2,0)</f>
        <v>Intermedio</v>
      </c>
      <c r="P287" s="71" t="str">
        <f t="shared" si="55"/>
        <v>Medio</v>
      </c>
      <c r="Q287" s="115" t="s">
        <v>709</v>
      </c>
      <c r="R287" s="101" t="s">
        <v>1563</v>
      </c>
      <c r="S287" s="180" t="s">
        <v>33</v>
      </c>
      <c r="T287" s="94" t="s">
        <v>2532</v>
      </c>
      <c r="U287" s="73" t="s">
        <v>318</v>
      </c>
      <c r="V287" s="73" t="s">
        <v>267</v>
      </c>
      <c r="W287" s="68" t="s">
        <v>264</v>
      </c>
      <c r="X287" s="68" t="s">
        <v>264</v>
      </c>
      <c r="Y287" s="68" t="s">
        <v>264</v>
      </c>
      <c r="Z287" s="68" t="s">
        <v>264</v>
      </c>
      <c r="AA287" s="68" t="s">
        <v>264</v>
      </c>
      <c r="AB287" s="68" t="s">
        <v>273</v>
      </c>
      <c r="AC287" s="68" t="s">
        <v>264</v>
      </c>
      <c r="AD287" s="68" t="s">
        <v>264</v>
      </c>
      <c r="AE287" s="68" t="s">
        <v>264</v>
      </c>
      <c r="AF287" s="68" t="s">
        <v>273</v>
      </c>
      <c r="AG287" s="68" t="s">
        <v>273</v>
      </c>
      <c r="AH287" s="73" t="s">
        <v>22</v>
      </c>
      <c r="AI287" s="74" t="str">
        <f t="shared" si="56"/>
        <v>Moderado</v>
      </c>
      <c r="AJ287" s="75" t="s">
        <v>313</v>
      </c>
      <c r="AK287" s="99" t="s">
        <v>10</v>
      </c>
      <c r="AL287" s="99" t="s">
        <v>17</v>
      </c>
      <c r="AM287" s="98" t="str">
        <f t="shared" si="58"/>
        <v>D4FuerteDirectamente Indirectamente</v>
      </c>
      <c r="AN287" s="75" t="str">
        <f>VLOOKUP(AO287,Hoja3!$G$2:$H$648,2,0)</f>
        <v>B:Raro / 3:Moderado</v>
      </c>
      <c r="AO287" s="69" t="str">
        <f>VLOOKUP(AM287,Hoja3!F:G,2,0)</f>
        <v>B3</v>
      </c>
      <c r="AP287" s="70" t="str">
        <f>VLOOKUP(AO287,'MATRIZ RAM VALORACIÓN'!$AD$10:$AE$45,2,0)</f>
        <v>Medio</v>
      </c>
      <c r="AQ287" s="189"/>
      <c r="AR287" s="189"/>
      <c r="AS287" s="110"/>
      <c r="AT287" s="88">
        <f t="shared" si="59"/>
        <v>5</v>
      </c>
      <c r="AU287" s="88">
        <f t="shared" si="60"/>
        <v>70</v>
      </c>
      <c r="AV287" s="89">
        <f t="shared" si="57"/>
        <v>75</v>
      </c>
    </row>
    <row r="288" spans="1:48" s="78" customFormat="1" ht="164.25" hidden="1" customHeight="1" x14ac:dyDescent="0.3">
      <c r="A288" s="98" t="s">
        <v>657</v>
      </c>
      <c r="B288" s="98" t="s">
        <v>658</v>
      </c>
      <c r="C288" s="146" t="s">
        <v>707</v>
      </c>
      <c r="D288" s="146" t="s">
        <v>708</v>
      </c>
      <c r="E288" s="68" t="s">
        <v>273</v>
      </c>
      <c r="F288" s="68" t="s">
        <v>264</v>
      </c>
      <c r="G288" s="68" t="s">
        <v>264</v>
      </c>
      <c r="H288" s="68" t="s">
        <v>264</v>
      </c>
      <c r="I288" s="68" t="s">
        <v>264</v>
      </c>
      <c r="J288" s="68" t="s">
        <v>264</v>
      </c>
      <c r="K288" s="95" t="s">
        <v>20</v>
      </c>
      <c r="L288" s="95" t="s">
        <v>21</v>
      </c>
      <c r="M288" s="69" t="str">
        <f t="shared" si="53"/>
        <v>D - Probable / 4 - Mayor</v>
      </c>
      <c r="N288" s="69" t="str">
        <f t="shared" si="54"/>
        <v>D4</v>
      </c>
      <c r="O288" s="70" t="str">
        <f>VLOOKUP(N288,'MATRIZ RAM VALORACIÓN'!$AD$10:$AE$45,2,0)</f>
        <v>Intermedio</v>
      </c>
      <c r="P288" s="71" t="str">
        <f t="shared" si="55"/>
        <v>Medio</v>
      </c>
      <c r="Q288" s="115" t="s">
        <v>710</v>
      </c>
      <c r="R288" s="101" t="s">
        <v>3184</v>
      </c>
      <c r="S288" s="180" t="s">
        <v>33</v>
      </c>
      <c r="T288" s="94" t="s">
        <v>711</v>
      </c>
      <c r="U288" s="73" t="s">
        <v>318</v>
      </c>
      <c r="V288" s="73" t="s">
        <v>267</v>
      </c>
      <c r="W288" s="68" t="s">
        <v>264</v>
      </c>
      <c r="X288" s="68" t="s">
        <v>264</v>
      </c>
      <c r="Y288" s="68" t="s">
        <v>264</v>
      </c>
      <c r="Z288" s="68" t="s">
        <v>264</v>
      </c>
      <c r="AA288" s="68" t="s">
        <v>273</v>
      </c>
      <c r="AB288" s="68" t="s">
        <v>273</v>
      </c>
      <c r="AC288" s="68" t="s">
        <v>264</v>
      </c>
      <c r="AD288" s="68" t="s">
        <v>264</v>
      </c>
      <c r="AE288" s="68" t="s">
        <v>264</v>
      </c>
      <c r="AF288" s="68" t="s">
        <v>273</v>
      </c>
      <c r="AG288" s="68" t="s">
        <v>273</v>
      </c>
      <c r="AH288" s="73" t="s">
        <v>22</v>
      </c>
      <c r="AI288" s="74" t="str">
        <f t="shared" si="56"/>
        <v>Moderado</v>
      </c>
      <c r="AJ288" s="75" t="s">
        <v>313</v>
      </c>
      <c r="AK288" s="99" t="s">
        <v>10</v>
      </c>
      <c r="AL288" s="99" t="s">
        <v>17</v>
      </c>
      <c r="AM288" s="98" t="str">
        <f t="shared" si="58"/>
        <v>D4FuerteDirectamente Indirectamente</v>
      </c>
      <c r="AN288" s="75" t="str">
        <f>VLOOKUP(AO288,Hoja3!$G$2:$H$648,2,0)</f>
        <v>B:Raro / 3:Moderado</v>
      </c>
      <c r="AO288" s="69" t="str">
        <f>VLOOKUP(AM288,Hoja3!F:G,2,0)</f>
        <v>B3</v>
      </c>
      <c r="AP288" s="70" t="str">
        <f>VLOOKUP(AO288,'MATRIZ RAM VALORACIÓN'!$AD$10:$AE$45,2,0)</f>
        <v>Medio</v>
      </c>
      <c r="AQ288" s="189"/>
      <c r="AR288" s="189"/>
      <c r="AS288" s="110"/>
      <c r="AT288" s="88">
        <f t="shared" si="59"/>
        <v>5</v>
      </c>
      <c r="AU288" s="88">
        <f t="shared" si="60"/>
        <v>70</v>
      </c>
      <c r="AV288" s="89">
        <f t="shared" si="57"/>
        <v>75</v>
      </c>
    </row>
    <row r="289" spans="1:48" s="78" customFormat="1" ht="164.25" hidden="1" customHeight="1" x14ac:dyDescent="0.3">
      <c r="A289" s="98" t="s">
        <v>657</v>
      </c>
      <c r="B289" s="98" t="s">
        <v>658</v>
      </c>
      <c r="C289" s="146" t="s">
        <v>707</v>
      </c>
      <c r="D289" s="146" t="s">
        <v>708</v>
      </c>
      <c r="E289" s="68" t="s">
        <v>273</v>
      </c>
      <c r="F289" s="68" t="s">
        <v>264</v>
      </c>
      <c r="G289" s="68" t="s">
        <v>264</v>
      </c>
      <c r="H289" s="68" t="s">
        <v>264</v>
      </c>
      <c r="I289" s="68" t="s">
        <v>264</v>
      </c>
      <c r="J289" s="68" t="s">
        <v>264</v>
      </c>
      <c r="K289" s="95" t="s">
        <v>20</v>
      </c>
      <c r="L289" s="95" t="s">
        <v>21</v>
      </c>
      <c r="M289" s="69" t="str">
        <f t="shared" si="53"/>
        <v>D - Probable / 4 - Mayor</v>
      </c>
      <c r="N289" s="69" t="str">
        <f t="shared" si="54"/>
        <v>D4</v>
      </c>
      <c r="O289" s="70" t="str">
        <f>VLOOKUP(N289,'MATRIZ RAM VALORACIÓN'!$AD$10:$AE$45,2,0)</f>
        <v>Intermedio</v>
      </c>
      <c r="P289" s="71" t="str">
        <f t="shared" si="55"/>
        <v>Medio</v>
      </c>
      <c r="Q289" s="115" t="s">
        <v>2273</v>
      </c>
      <c r="R289" s="101" t="s">
        <v>2274</v>
      </c>
      <c r="S289" s="180" t="s">
        <v>33</v>
      </c>
      <c r="T289" s="94" t="s">
        <v>2530</v>
      </c>
      <c r="U289" s="73" t="s">
        <v>318</v>
      </c>
      <c r="V289" s="73" t="s">
        <v>267</v>
      </c>
      <c r="W289" s="68" t="s">
        <v>264</v>
      </c>
      <c r="X289" s="68" t="s">
        <v>264</v>
      </c>
      <c r="Y289" s="68" t="s">
        <v>264</v>
      </c>
      <c r="Z289" s="68" t="s">
        <v>264</v>
      </c>
      <c r="AA289" s="68" t="s">
        <v>264</v>
      </c>
      <c r="AB289" s="68" t="s">
        <v>273</v>
      </c>
      <c r="AC289" s="68" t="s">
        <v>264</v>
      </c>
      <c r="AD289" s="68" t="s">
        <v>264</v>
      </c>
      <c r="AE289" s="68" t="s">
        <v>264</v>
      </c>
      <c r="AF289" s="68" t="s">
        <v>273</v>
      </c>
      <c r="AG289" s="68" t="s">
        <v>273</v>
      </c>
      <c r="AH289" s="73" t="s">
        <v>22</v>
      </c>
      <c r="AI289" s="74" t="str">
        <f t="shared" si="56"/>
        <v>Moderado</v>
      </c>
      <c r="AJ289" s="75" t="s">
        <v>313</v>
      </c>
      <c r="AK289" s="99" t="s">
        <v>10</v>
      </c>
      <c r="AL289" s="99" t="s">
        <v>17</v>
      </c>
      <c r="AM289" s="98" t="str">
        <f t="shared" si="58"/>
        <v>D4FuerteDirectamente Indirectamente</v>
      </c>
      <c r="AN289" s="75" t="str">
        <f>VLOOKUP(AO289,Hoja3!$G$2:$H$648,2,0)</f>
        <v>B:Raro / 3:Moderado</v>
      </c>
      <c r="AO289" s="69" t="str">
        <f>VLOOKUP(AM289,Hoja3!F:G,2,0)</f>
        <v>B3</v>
      </c>
      <c r="AP289" s="70" t="str">
        <f>VLOOKUP(AO289,'MATRIZ RAM VALORACIÓN'!$AD$10:$AE$45,2,0)</f>
        <v>Medio</v>
      </c>
      <c r="AQ289" s="189"/>
      <c r="AR289" s="189"/>
      <c r="AS289" s="110"/>
      <c r="AT289" s="88">
        <f t="shared" si="59"/>
        <v>5</v>
      </c>
      <c r="AU289" s="88">
        <f t="shared" si="60"/>
        <v>70</v>
      </c>
      <c r="AV289" s="89">
        <f t="shared" si="57"/>
        <v>75</v>
      </c>
    </row>
    <row r="290" spans="1:48" s="78" customFormat="1" ht="164.25" hidden="1" customHeight="1" x14ac:dyDescent="0.3">
      <c r="A290" s="98" t="s">
        <v>657</v>
      </c>
      <c r="B290" s="98" t="s">
        <v>658</v>
      </c>
      <c r="C290" s="146" t="s">
        <v>707</v>
      </c>
      <c r="D290" s="146" t="s">
        <v>708</v>
      </c>
      <c r="E290" s="68" t="s">
        <v>273</v>
      </c>
      <c r="F290" s="68" t="s">
        <v>264</v>
      </c>
      <c r="G290" s="68" t="s">
        <v>264</v>
      </c>
      <c r="H290" s="68" t="s">
        <v>264</v>
      </c>
      <c r="I290" s="68" t="s">
        <v>264</v>
      </c>
      <c r="J290" s="68" t="s">
        <v>264</v>
      </c>
      <c r="K290" s="95" t="s">
        <v>20</v>
      </c>
      <c r="L290" s="95" t="s">
        <v>21</v>
      </c>
      <c r="M290" s="69" t="str">
        <f t="shared" si="53"/>
        <v>D - Probable / 4 - Mayor</v>
      </c>
      <c r="N290" s="69" t="str">
        <f t="shared" si="54"/>
        <v>D4</v>
      </c>
      <c r="O290" s="70" t="str">
        <f>VLOOKUP(N290,'MATRIZ RAM VALORACIÓN'!$AD$10:$AE$45,2,0)</f>
        <v>Intermedio</v>
      </c>
      <c r="P290" s="71" t="str">
        <f t="shared" si="55"/>
        <v>Medio</v>
      </c>
      <c r="Q290" s="146" t="s">
        <v>2534</v>
      </c>
      <c r="R290" s="145" t="s">
        <v>2629</v>
      </c>
      <c r="S290" s="180" t="s">
        <v>45</v>
      </c>
      <c r="T290" s="94" t="s">
        <v>3006</v>
      </c>
      <c r="U290" s="73" t="s">
        <v>311</v>
      </c>
      <c r="V290" s="73" t="s">
        <v>265</v>
      </c>
      <c r="W290" s="68" t="s">
        <v>264</v>
      </c>
      <c r="X290" s="68" t="s">
        <v>264</v>
      </c>
      <c r="Y290" s="68" t="s">
        <v>264</v>
      </c>
      <c r="Z290" s="68" t="s">
        <v>264</v>
      </c>
      <c r="AA290" s="68" t="s">
        <v>273</v>
      </c>
      <c r="AB290" s="68" t="s">
        <v>273</v>
      </c>
      <c r="AC290" s="68" t="s">
        <v>264</v>
      </c>
      <c r="AD290" s="68" t="s">
        <v>264</v>
      </c>
      <c r="AE290" s="68" t="s">
        <v>264</v>
      </c>
      <c r="AF290" s="68" t="s">
        <v>273</v>
      </c>
      <c r="AG290" s="68" t="s">
        <v>273</v>
      </c>
      <c r="AH290" s="73" t="s">
        <v>22</v>
      </c>
      <c r="AI290" s="74" t="str">
        <f t="shared" si="56"/>
        <v>Moderado</v>
      </c>
      <c r="AJ290" s="75" t="s">
        <v>313</v>
      </c>
      <c r="AK290" s="99" t="s">
        <v>10</v>
      </c>
      <c r="AL290" s="99" t="s">
        <v>17</v>
      </c>
      <c r="AM290" s="98" t="str">
        <f t="shared" si="58"/>
        <v>D4FuerteDirectamente Indirectamente</v>
      </c>
      <c r="AN290" s="75" t="str">
        <f>VLOOKUP(AO290,Hoja3!$G$2:$H$648,2,0)</f>
        <v>B:Raro / 3:Moderado</v>
      </c>
      <c r="AO290" s="69" t="str">
        <f>VLOOKUP(AM290,Hoja3!F:G,2,0)</f>
        <v>B3</v>
      </c>
      <c r="AP290" s="70" t="str">
        <f>VLOOKUP(AO290,'MATRIZ RAM VALORACIÓN'!$AD$10:$AE$45,2,0)</f>
        <v>Medio</v>
      </c>
      <c r="AQ290" s="189"/>
      <c r="AR290" s="189"/>
      <c r="AS290" s="110"/>
      <c r="AT290" s="88">
        <f t="shared" si="59"/>
        <v>15</v>
      </c>
      <c r="AU290" s="88">
        <f t="shared" si="60"/>
        <v>70</v>
      </c>
      <c r="AV290" s="89">
        <f t="shared" si="57"/>
        <v>85</v>
      </c>
    </row>
    <row r="291" spans="1:48" s="78" customFormat="1" ht="164.25" hidden="1" customHeight="1" x14ac:dyDescent="0.3">
      <c r="A291" s="98" t="s">
        <v>657</v>
      </c>
      <c r="B291" s="98" t="s">
        <v>658</v>
      </c>
      <c r="C291" s="146" t="s">
        <v>707</v>
      </c>
      <c r="D291" s="146" t="s">
        <v>708</v>
      </c>
      <c r="E291" s="68" t="s">
        <v>273</v>
      </c>
      <c r="F291" s="68" t="s">
        <v>264</v>
      </c>
      <c r="G291" s="68" t="s">
        <v>264</v>
      </c>
      <c r="H291" s="68" t="s">
        <v>264</v>
      </c>
      <c r="I291" s="68" t="s">
        <v>264</v>
      </c>
      <c r="J291" s="68" t="s">
        <v>264</v>
      </c>
      <c r="K291" s="95" t="s">
        <v>20</v>
      </c>
      <c r="L291" s="95" t="s">
        <v>21</v>
      </c>
      <c r="M291" s="69" t="str">
        <f t="shared" si="53"/>
        <v>D - Probable / 4 - Mayor</v>
      </c>
      <c r="N291" s="69" t="str">
        <f t="shared" si="54"/>
        <v>D4</v>
      </c>
      <c r="O291" s="70" t="str">
        <f>VLOOKUP(N291,'MATRIZ RAM VALORACIÓN'!$AD$10:$AE$45,2,0)</f>
        <v>Intermedio</v>
      </c>
      <c r="P291" s="71" t="str">
        <f t="shared" si="55"/>
        <v>Medio</v>
      </c>
      <c r="Q291" s="145" t="s">
        <v>3086</v>
      </c>
      <c r="R291" s="145" t="s">
        <v>1516</v>
      </c>
      <c r="S291" s="180" t="s">
        <v>45</v>
      </c>
      <c r="T291" s="94" t="s">
        <v>2148</v>
      </c>
      <c r="U291" s="73" t="s">
        <v>311</v>
      </c>
      <c r="V291" s="73" t="s">
        <v>265</v>
      </c>
      <c r="W291" s="68" t="s">
        <v>264</v>
      </c>
      <c r="X291" s="68" t="s">
        <v>264</v>
      </c>
      <c r="Y291" s="68" t="s">
        <v>264</v>
      </c>
      <c r="Z291" s="68" t="s">
        <v>264</v>
      </c>
      <c r="AA291" s="68" t="s">
        <v>273</v>
      </c>
      <c r="AB291" s="68" t="s">
        <v>273</v>
      </c>
      <c r="AC291" s="68" t="s">
        <v>264</v>
      </c>
      <c r="AD291" s="68" t="s">
        <v>264</v>
      </c>
      <c r="AE291" s="68" t="s">
        <v>264</v>
      </c>
      <c r="AF291" s="68" t="s">
        <v>273</v>
      </c>
      <c r="AG291" s="68" t="s">
        <v>273</v>
      </c>
      <c r="AH291" s="73" t="s">
        <v>22</v>
      </c>
      <c r="AI291" s="74" t="str">
        <f t="shared" si="56"/>
        <v>Moderado</v>
      </c>
      <c r="AJ291" s="75" t="s">
        <v>313</v>
      </c>
      <c r="AK291" s="99" t="s">
        <v>10</v>
      </c>
      <c r="AL291" s="99" t="s">
        <v>17</v>
      </c>
      <c r="AM291" s="98" t="str">
        <f t="shared" si="58"/>
        <v>D4FuerteDirectamente Indirectamente</v>
      </c>
      <c r="AN291" s="75" t="str">
        <f>VLOOKUP(AO291,Hoja3!$G$2:$H$648,2,0)</f>
        <v>B:Raro / 3:Moderado</v>
      </c>
      <c r="AO291" s="69" t="str">
        <f>VLOOKUP(AM291,Hoja3!F:G,2,0)</f>
        <v>B3</v>
      </c>
      <c r="AP291" s="70" t="str">
        <f>VLOOKUP(AO291,'MATRIZ RAM VALORACIÓN'!$AD$10:$AE$45,2,0)</f>
        <v>Medio</v>
      </c>
      <c r="AQ291" s="189"/>
      <c r="AR291" s="189"/>
      <c r="AS291" s="110"/>
      <c r="AT291" s="88">
        <f t="shared" si="59"/>
        <v>15</v>
      </c>
      <c r="AU291" s="88">
        <f t="shared" si="60"/>
        <v>70</v>
      </c>
      <c r="AV291" s="89">
        <f t="shared" si="57"/>
        <v>85</v>
      </c>
    </row>
    <row r="292" spans="1:48" s="78" customFormat="1" ht="164.25" hidden="1" customHeight="1" x14ac:dyDescent="0.3">
      <c r="A292" s="98" t="s">
        <v>657</v>
      </c>
      <c r="B292" s="98" t="s">
        <v>658</v>
      </c>
      <c r="C292" s="146" t="s">
        <v>707</v>
      </c>
      <c r="D292" s="146" t="s">
        <v>708</v>
      </c>
      <c r="E292" s="68" t="s">
        <v>273</v>
      </c>
      <c r="F292" s="68" t="s">
        <v>264</v>
      </c>
      <c r="G292" s="68" t="s">
        <v>264</v>
      </c>
      <c r="H292" s="68" t="s">
        <v>264</v>
      </c>
      <c r="I292" s="68" t="s">
        <v>264</v>
      </c>
      <c r="J292" s="68" t="s">
        <v>264</v>
      </c>
      <c r="K292" s="95" t="s">
        <v>20</v>
      </c>
      <c r="L292" s="95" t="s">
        <v>21</v>
      </c>
      <c r="M292" s="69" t="str">
        <f t="shared" si="53"/>
        <v>D - Probable / 4 - Mayor</v>
      </c>
      <c r="N292" s="69" t="str">
        <f t="shared" si="54"/>
        <v>D4</v>
      </c>
      <c r="O292" s="70" t="str">
        <f>VLOOKUP(N292,'MATRIZ RAM VALORACIÓN'!$AD$10:$AE$45,2,0)</f>
        <v>Intermedio</v>
      </c>
      <c r="P292" s="71" t="str">
        <f t="shared" si="55"/>
        <v>Medio</v>
      </c>
      <c r="Q292" s="145" t="s">
        <v>2277</v>
      </c>
      <c r="R292" s="145" t="s">
        <v>1517</v>
      </c>
      <c r="S292" s="180" t="s">
        <v>45</v>
      </c>
      <c r="T292" s="94" t="s">
        <v>2149</v>
      </c>
      <c r="U292" s="73" t="s">
        <v>311</v>
      </c>
      <c r="V292" s="73" t="s">
        <v>265</v>
      </c>
      <c r="W292" s="68" t="s">
        <v>264</v>
      </c>
      <c r="X292" s="68" t="s">
        <v>264</v>
      </c>
      <c r="Y292" s="68" t="s">
        <v>264</v>
      </c>
      <c r="Z292" s="68" t="s">
        <v>264</v>
      </c>
      <c r="AA292" s="68" t="s">
        <v>273</v>
      </c>
      <c r="AB292" s="68" t="s">
        <v>273</v>
      </c>
      <c r="AC292" s="68" t="s">
        <v>264</v>
      </c>
      <c r="AD292" s="68" t="s">
        <v>264</v>
      </c>
      <c r="AE292" s="68" t="s">
        <v>264</v>
      </c>
      <c r="AF292" s="68" t="s">
        <v>273</v>
      </c>
      <c r="AG292" s="68" t="s">
        <v>273</v>
      </c>
      <c r="AH292" s="73" t="s">
        <v>22</v>
      </c>
      <c r="AI292" s="74" t="str">
        <f t="shared" si="56"/>
        <v>Moderado</v>
      </c>
      <c r="AJ292" s="75" t="s">
        <v>313</v>
      </c>
      <c r="AK292" s="99" t="s">
        <v>10</v>
      </c>
      <c r="AL292" s="99" t="s">
        <v>17</v>
      </c>
      <c r="AM292" s="98" t="str">
        <f t="shared" si="58"/>
        <v>D4FuerteDirectamente Indirectamente</v>
      </c>
      <c r="AN292" s="75" t="str">
        <f>VLOOKUP(AO292,Hoja3!$G$2:$H$648,2,0)</f>
        <v>B:Raro / 3:Moderado</v>
      </c>
      <c r="AO292" s="69" t="str">
        <f>VLOOKUP(AM292,Hoja3!F:G,2,0)</f>
        <v>B3</v>
      </c>
      <c r="AP292" s="70" t="str">
        <f>VLOOKUP(AO292,'MATRIZ RAM VALORACIÓN'!$AD$10:$AE$45,2,0)</f>
        <v>Medio</v>
      </c>
      <c r="AQ292" s="189"/>
      <c r="AR292" s="189"/>
      <c r="AS292" s="110"/>
      <c r="AT292" s="88">
        <f t="shared" si="59"/>
        <v>15</v>
      </c>
      <c r="AU292" s="88">
        <f t="shared" si="60"/>
        <v>70</v>
      </c>
      <c r="AV292" s="89">
        <f t="shared" si="57"/>
        <v>85</v>
      </c>
    </row>
    <row r="293" spans="1:48" s="78" customFormat="1" ht="164.25" hidden="1" customHeight="1" x14ac:dyDescent="0.3">
      <c r="A293" s="98" t="s">
        <v>657</v>
      </c>
      <c r="B293" s="98" t="s">
        <v>658</v>
      </c>
      <c r="C293" s="146" t="s">
        <v>692</v>
      </c>
      <c r="D293" s="146" t="s">
        <v>693</v>
      </c>
      <c r="E293" s="68" t="s">
        <v>273</v>
      </c>
      <c r="F293" s="68" t="s">
        <v>264</v>
      </c>
      <c r="G293" s="68" t="s">
        <v>264</v>
      </c>
      <c r="H293" s="68" t="s">
        <v>264</v>
      </c>
      <c r="I293" s="68" t="s">
        <v>264</v>
      </c>
      <c r="J293" s="68" t="s">
        <v>264</v>
      </c>
      <c r="K293" s="95" t="s">
        <v>20</v>
      </c>
      <c r="L293" s="95" t="s">
        <v>21</v>
      </c>
      <c r="M293" s="69" t="str">
        <f t="shared" si="53"/>
        <v>D - Probable / 4 - Mayor</v>
      </c>
      <c r="N293" s="69" t="str">
        <f t="shared" si="54"/>
        <v>D4</v>
      </c>
      <c r="O293" s="70" t="str">
        <f>VLOOKUP(N293,'MATRIZ RAM VALORACIÓN'!$AD$10:$AE$45,2,0)</f>
        <v>Intermedio</v>
      </c>
      <c r="P293" s="71" t="str">
        <f t="shared" si="55"/>
        <v>Medio</v>
      </c>
      <c r="Q293" s="115" t="s">
        <v>1792</v>
      </c>
      <c r="R293" s="145" t="s">
        <v>3292</v>
      </c>
      <c r="S293" s="180" t="s">
        <v>33</v>
      </c>
      <c r="T293" s="94" t="s">
        <v>3294</v>
      </c>
      <c r="U293" s="73" t="s">
        <v>311</v>
      </c>
      <c r="V293" s="73" t="s">
        <v>267</v>
      </c>
      <c r="W293" s="68" t="s">
        <v>264</v>
      </c>
      <c r="X293" s="68" t="s">
        <v>264</v>
      </c>
      <c r="Y293" s="68" t="s">
        <v>264</v>
      </c>
      <c r="Z293" s="68" t="s">
        <v>264</v>
      </c>
      <c r="AA293" s="68" t="s">
        <v>264</v>
      </c>
      <c r="AB293" s="68" t="s">
        <v>273</v>
      </c>
      <c r="AC293" s="68" t="s">
        <v>264</v>
      </c>
      <c r="AD293" s="68" t="s">
        <v>264</v>
      </c>
      <c r="AE293" s="68" t="s">
        <v>264</v>
      </c>
      <c r="AF293" s="68" t="s">
        <v>273</v>
      </c>
      <c r="AG293" s="68" t="s">
        <v>273</v>
      </c>
      <c r="AH293" s="73" t="s">
        <v>22</v>
      </c>
      <c r="AI293" s="74" t="str">
        <f t="shared" si="56"/>
        <v>Moderado</v>
      </c>
      <c r="AJ293" s="75" t="s">
        <v>313</v>
      </c>
      <c r="AK293" s="99" t="s">
        <v>10</v>
      </c>
      <c r="AL293" s="99" t="s">
        <v>17</v>
      </c>
      <c r="AM293" s="98" t="str">
        <f t="shared" si="58"/>
        <v>D4FuerteDirectamente Indirectamente</v>
      </c>
      <c r="AN293" s="75" t="str">
        <f>VLOOKUP(AO293,Hoja3!$G$2:$H$648,2,0)</f>
        <v>B:Raro / 3:Moderado</v>
      </c>
      <c r="AO293" s="69" t="str">
        <f>VLOOKUP(AM293,Hoja3!F:G,2,0)</f>
        <v>B3</v>
      </c>
      <c r="AP293" s="70" t="str">
        <f>VLOOKUP(AO293,'MATRIZ RAM VALORACIÓN'!$AD$10:$AE$45,2,0)</f>
        <v>Medio</v>
      </c>
      <c r="AQ293" s="189"/>
      <c r="AR293" s="189"/>
      <c r="AS293" s="110"/>
      <c r="AT293" s="88">
        <f t="shared" si="59"/>
        <v>15</v>
      </c>
      <c r="AU293" s="88">
        <f t="shared" si="60"/>
        <v>70</v>
      </c>
      <c r="AV293" s="89">
        <f t="shared" si="57"/>
        <v>85</v>
      </c>
    </row>
    <row r="294" spans="1:48" s="78" customFormat="1" ht="164.25" hidden="1" customHeight="1" x14ac:dyDescent="0.3">
      <c r="A294" s="98" t="s">
        <v>657</v>
      </c>
      <c r="B294" s="98" t="s">
        <v>658</v>
      </c>
      <c r="C294" s="146" t="s">
        <v>692</v>
      </c>
      <c r="D294" s="146" t="s">
        <v>693</v>
      </c>
      <c r="E294" s="68" t="s">
        <v>273</v>
      </c>
      <c r="F294" s="68" t="s">
        <v>264</v>
      </c>
      <c r="G294" s="68" t="s">
        <v>264</v>
      </c>
      <c r="H294" s="68" t="s">
        <v>264</v>
      </c>
      <c r="I294" s="68" t="s">
        <v>264</v>
      </c>
      <c r="J294" s="68" t="s">
        <v>264</v>
      </c>
      <c r="K294" s="95" t="s">
        <v>20</v>
      </c>
      <c r="L294" s="95" t="s">
        <v>21</v>
      </c>
      <c r="M294" s="69" t="str">
        <f t="shared" si="53"/>
        <v>D - Probable / 4 - Mayor</v>
      </c>
      <c r="N294" s="69" t="str">
        <f t="shared" si="54"/>
        <v>D4</v>
      </c>
      <c r="O294" s="70" t="str">
        <f>VLOOKUP(N294,'MATRIZ RAM VALORACIÓN'!$AD$10:$AE$45,2,0)</f>
        <v>Intermedio</v>
      </c>
      <c r="P294" s="71" t="str">
        <f t="shared" si="55"/>
        <v>Medio</v>
      </c>
      <c r="Q294" s="115" t="s">
        <v>705</v>
      </c>
      <c r="R294" s="137" t="s">
        <v>3085</v>
      </c>
      <c r="S294" s="180" t="s">
        <v>38</v>
      </c>
      <c r="T294" s="94" t="s">
        <v>2393</v>
      </c>
      <c r="U294" s="73" t="s">
        <v>311</v>
      </c>
      <c r="V294" s="73" t="s">
        <v>265</v>
      </c>
      <c r="W294" s="68" t="s">
        <v>264</v>
      </c>
      <c r="X294" s="68" t="s">
        <v>264</v>
      </c>
      <c r="Y294" s="68" t="s">
        <v>264</v>
      </c>
      <c r="Z294" s="68" t="s">
        <v>264</v>
      </c>
      <c r="AA294" s="68" t="s">
        <v>264</v>
      </c>
      <c r="AB294" s="68" t="s">
        <v>273</v>
      </c>
      <c r="AC294" s="68" t="s">
        <v>264</v>
      </c>
      <c r="AD294" s="68" t="s">
        <v>264</v>
      </c>
      <c r="AE294" s="68" t="s">
        <v>264</v>
      </c>
      <c r="AF294" s="68" t="s">
        <v>273</v>
      </c>
      <c r="AG294" s="68" t="s">
        <v>273</v>
      </c>
      <c r="AH294" s="73" t="s">
        <v>22</v>
      </c>
      <c r="AI294" s="74" t="str">
        <f t="shared" si="56"/>
        <v>Moderado</v>
      </c>
      <c r="AJ294" s="75" t="s">
        <v>313</v>
      </c>
      <c r="AK294" s="99" t="s">
        <v>10</v>
      </c>
      <c r="AL294" s="99" t="s">
        <v>17</v>
      </c>
      <c r="AM294" s="98" t="str">
        <f t="shared" si="58"/>
        <v>D4FuerteDirectamente Indirectamente</v>
      </c>
      <c r="AN294" s="75" t="str">
        <f>VLOOKUP(AO294,Hoja3!$G$2:$H$648,2,0)</f>
        <v>B:Raro / 3:Moderado</v>
      </c>
      <c r="AO294" s="69" t="str">
        <f>VLOOKUP(AM294,Hoja3!F:G,2,0)</f>
        <v>B3</v>
      </c>
      <c r="AP294" s="70" t="str">
        <f>VLOOKUP(AO294,'MATRIZ RAM VALORACIÓN'!$AD$10:$AE$45,2,0)</f>
        <v>Medio</v>
      </c>
      <c r="AQ294" s="189"/>
      <c r="AR294" s="189"/>
      <c r="AS294" s="110"/>
      <c r="AT294" s="88">
        <f t="shared" si="59"/>
        <v>15</v>
      </c>
      <c r="AU294" s="88">
        <f t="shared" si="60"/>
        <v>70</v>
      </c>
      <c r="AV294" s="89">
        <f t="shared" si="57"/>
        <v>85</v>
      </c>
    </row>
    <row r="295" spans="1:48" s="78" customFormat="1" ht="164.25" hidden="1" customHeight="1" x14ac:dyDescent="0.3">
      <c r="A295" s="98" t="s">
        <v>657</v>
      </c>
      <c r="B295" s="98" t="s">
        <v>658</v>
      </c>
      <c r="C295" s="146" t="s">
        <v>692</v>
      </c>
      <c r="D295" s="146" t="s">
        <v>693</v>
      </c>
      <c r="E295" s="68" t="s">
        <v>273</v>
      </c>
      <c r="F295" s="68" t="s">
        <v>264</v>
      </c>
      <c r="G295" s="68" t="s">
        <v>264</v>
      </c>
      <c r="H295" s="68" t="s">
        <v>264</v>
      </c>
      <c r="I295" s="68" t="s">
        <v>264</v>
      </c>
      <c r="J295" s="68" t="s">
        <v>264</v>
      </c>
      <c r="K295" s="95" t="s">
        <v>20</v>
      </c>
      <c r="L295" s="95" t="s">
        <v>21</v>
      </c>
      <c r="M295" s="69" t="str">
        <f t="shared" si="53"/>
        <v>D - Probable / 4 - Mayor</v>
      </c>
      <c r="N295" s="69" t="str">
        <f t="shared" si="54"/>
        <v>D4</v>
      </c>
      <c r="O295" s="70" t="str">
        <f>VLOOKUP(N295,'MATRIZ RAM VALORACIÓN'!$AD$10:$AE$45,2,0)</f>
        <v>Intermedio</v>
      </c>
      <c r="P295" s="71" t="str">
        <f t="shared" si="55"/>
        <v>Medio</v>
      </c>
      <c r="Q295" s="115" t="s">
        <v>2273</v>
      </c>
      <c r="R295" s="101" t="s">
        <v>2274</v>
      </c>
      <c r="S295" s="180" t="s">
        <v>33</v>
      </c>
      <c r="T295" s="94" t="s">
        <v>2530</v>
      </c>
      <c r="U295" s="73" t="s">
        <v>318</v>
      </c>
      <c r="V295" s="73" t="s">
        <v>267</v>
      </c>
      <c r="W295" s="68" t="s">
        <v>264</v>
      </c>
      <c r="X295" s="68" t="s">
        <v>264</v>
      </c>
      <c r="Y295" s="68" t="s">
        <v>264</v>
      </c>
      <c r="Z295" s="68" t="s">
        <v>264</v>
      </c>
      <c r="AA295" s="68" t="s">
        <v>264</v>
      </c>
      <c r="AB295" s="68" t="s">
        <v>273</v>
      </c>
      <c r="AC295" s="68" t="s">
        <v>264</v>
      </c>
      <c r="AD295" s="68" t="s">
        <v>264</v>
      </c>
      <c r="AE295" s="68" t="s">
        <v>264</v>
      </c>
      <c r="AF295" s="68" t="s">
        <v>273</v>
      </c>
      <c r="AG295" s="68" t="s">
        <v>273</v>
      </c>
      <c r="AH295" s="73" t="s">
        <v>22</v>
      </c>
      <c r="AI295" s="74" t="str">
        <f t="shared" si="56"/>
        <v>Moderado</v>
      </c>
      <c r="AJ295" s="75" t="s">
        <v>313</v>
      </c>
      <c r="AK295" s="99" t="s">
        <v>10</v>
      </c>
      <c r="AL295" s="99" t="s">
        <v>17</v>
      </c>
      <c r="AM295" s="98" t="str">
        <f t="shared" si="58"/>
        <v>D4FuerteDirectamente Indirectamente</v>
      </c>
      <c r="AN295" s="75" t="str">
        <f>VLOOKUP(AO295,Hoja3!$G$2:$H$648,2,0)</f>
        <v>B:Raro / 3:Moderado</v>
      </c>
      <c r="AO295" s="69" t="str">
        <f>VLOOKUP(AM295,Hoja3!F:G,2,0)</f>
        <v>B3</v>
      </c>
      <c r="AP295" s="70" t="str">
        <f>VLOOKUP(AO295,'MATRIZ RAM VALORACIÓN'!$AD$10:$AE$45,2,0)</f>
        <v>Medio</v>
      </c>
      <c r="AQ295" s="189"/>
      <c r="AR295" s="189"/>
      <c r="AS295" s="110"/>
      <c r="AT295" s="88">
        <f t="shared" si="59"/>
        <v>5</v>
      </c>
      <c r="AU295" s="88">
        <f t="shared" si="60"/>
        <v>70</v>
      </c>
      <c r="AV295" s="89">
        <f t="shared" si="57"/>
        <v>75</v>
      </c>
    </row>
    <row r="296" spans="1:48" s="78" customFormat="1" ht="164.25" hidden="1" customHeight="1" x14ac:dyDescent="0.3">
      <c r="A296" s="98" t="s">
        <v>657</v>
      </c>
      <c r="B296" s="98" t="s">
        <v>658</v>
      </c>
      <c r="C296" s="146" t="s">
        <v>692</v>
      </c>
      <c r="D296" s="146" t="s">
        <v>693</v>
      </c>
      <c r="E296" s="68" t="s">
        <v>273</v>
      </c>
      <c r="F296" s="68" t="s">
        <v>264</v>
      </c>
      <c r="G296" s="68" t="s">
        <v>264</v>
      </c>
      <c r="H296" s="68" t="s">
        <v>264</v>
      </c>
      <c r="I296" s="68" t="s">
        <v>264</v>
      </c>
      <c r="J296" s="68" t="s">
        <v>264</v>
      </c>
      <c r="K296" s="95" t="s">
        <v>20</v>
      </c>
      <c r="L296" s="95" t="s">
        <v>21</v>
      </c>
      <c r="M296" s="69" t="str">
        <f t="shared" si="53"/>
        <v>D - Probable / 4 - Mayor</v>
      </c>
      <c r="N296" s="69" t="str">
        <f t="shared" si="54"/>
        <v>D4</v>
      </c>
      <c r="O296" s="70" t="str">
        <f>VLOOKUP(N296,'MATRIZ RAM VALORACIÓN'!$AD$10:$AE$45,2,0)</f>
        <v>Intermedio</v>
      </c>
      <c r="P296" s="71" t="str">
        <f t="shared" si="55"/>
        <v>Medio</v>
      </c>
      <c r="Q296" s="115" t="s">
        <v>695</v>
      </c>
      <c r="R296" s="145" t="s">
        <v>2275</v>
      </c>
      <c r="S296" s="180" t="s">
        <v>38</v>
      </c>
      <c r="T296" s="94" t="s">
        <v>1515</v>
      </c>
      <c r="U296" s="73" t="s">
        <v>311</v>
      </c>
      <c r="V296" s="73" t="s">
        <v>265</v>
      </c>
      <c r="W296" s="68" t="s">
        <v>264</v>
      </c>
      <c r="X296" s="68" t="s">
        <v>264</v>
      </c>
      <c r="Y296" s="68" t="s">
        <v>264</v>
      </c>
      <c r="Z296" s="68" t="s">
        <v>264</v>
      </c>
      <c r="AA296" s="68" t="s">
        <v>264</v>
      </c>
      <c r="AB296" s="68" t="s">
        <v>273</v>
      </c>
      <c r="AC296" s="68" t="s">
        <v>264</v>
      </c>
      <c r="AD296" s="68" t="s">
        <v>264</v>
      </c>
      <c r="AE296" s="68" t="s">
        <v>264</v>
      </c>
      <c r="AF296" s="68" t="s">
        <v>273</v>
      </c>
      <c r="AG296" s="68" t="s">
        <v>273</v>
      </c>
      <c r="AH296" s="73" t="s">
        <v>22</v>
      </c>
      <c r="AI296" s="74" t="str">
        <f t="shared" si="56"/>
        <v>Moderado</v>
      </c>
      <c r="AJ296" s="75" t="s">
        <v>313</v>
      </c>
      <c r="AK296" s="99" t="s">
        <v>10</v>
      </c>
      <c r="AL296" s="99" t="s">
        <v>17</v>
      </c>
      <c r="AM296" s="98" t="str">
        <f t="shared" si="58"/>
        <v>D4FuerteDirectamente Indirectamente</v>
      </c>
      <c r="AN296" s="75" t="str">
        <f>VLOOKUP(AO296,Hoja3!$G$2:$H$648,2,0)</f>
        <v>B:Raro / 3:Moderado</v>
      </c>
      <c r="AO296" s="69" t="str">
        <f>VLOOKUP(AM296,Hoja3!F:G,2,0)</f>
        <v>B3</v>
      </c>
      <c r="AP296" s="70" t="str">
        <f>VLOOKUP(AO296,'MATRIZ RAM VALORACIÓN'!$AD$10:$AE$45,2,0)</f>
        <v>Medio</v>
      </c>
      <c r="AQ296" s="189"/>
      <c r="AR296" s="189"/>
      <c r="AS296" s="110"/>
      <c r="AT296" s="88">
        <f t="shared" si="59"/>
        <v>15</v>
      </c>
      <c r="AU296" s="88">
        <f t="shared" si="60"/>
        <v>70</v>
      </c>
      <c r="AV296" s="89">
        <f t="shared" si="57"/>
        <v>85</v>
      </c>
    </row>
    <row r="297" spans="1:48" s="78" customFormat="1" ht="164.25" hidden="1" customHeight="1" x14ac:dyDescent="0.3">
      <c r="A297" s="98" t="s">
        <v>657</v>
      </c>
      <c r="B297" s="98" t="s">
        <v>658</v>
      </c>
      <c r="C297" s="146" t="s">
        <v>692</v>
      </c>
      <c r="D297" s="146" t="s">
        <v>693</v>
      </c>
      <c r="E297" s="68" t="s">
        <v>273</v>
      </c>
      <c r="F297" s="68" t="s">
        <v>264</v>
      </c>
      <c r="G297" s="68" t="s">
        <v>264</v>
      </c>
      <c r="H297" s="68" t="s">
        <v>264</v>
      </c>
      <c r="I297" s="68" t="s">
        <v>264</v>
      </c>
      <c r="J297" s="68" t="s">
        <v>264</v>
      </c>
      <c r="K297" s="95" t="s">
        <v>20</v>
      </c>
      <c r="L297" s="95" t="s">
        <v>21</v>
      </c>
      <c r="M297" s="69" t="str">
        <f t="shared" si="53"/>
        <v>D - Probable / 4 - Mayor</v>
      </c>
      <c r="N297" s="69" t="str">
        <f t="shared" si="54"/>
        <v>D4</v>
      </c>
      <c r="O297" s="70" t="str">
        <f>VLOOKUP(N297,'MATRIZ RAM VALORACIÓN'!$AD$10:$AE$45,2,0)</f>
        <v>Intermedio</v>
      </c>
      <c r="P297" s="71" t="str">
        <f t="shared" si="55"/>
        <v>Medio</v>
      </c>
      <c r="Q297" s="115" t="s">
        <v>697</v>
      </c>
      <c r="R297" s="145" t="s">
        <v>3084</v>
      </c>
      <c r="S297" s="180" t="s">
        <v>38</v>
      </c>
      <c r="T297" s="94" t="s">
        <v>698</v>
      </c>
      <c r="U297" s="73" t="s">
        <v>311</v>
      </c>
      <c r="V297" s="73" t="s">
        <v>265</v>
      </c>
      <c r="W297" s="68" t="s">
        <v>264</v>
      </c>
      <c r="X297" s="68" t="s">
        <v>264</v>
      </c>
      <c r="Y297" s="68" t="s">
        <v>264</v>
      </c>
      <c r="Z297" s="68" t="s">
        <v>264</v>
      </c>
      <c r="AA297" s="68" t="s">
        <v>264</v>
      </c>
      <c r="AB297" s="68" t="s">
        <v>273</v>
      </c>
      <c r="AC297" s="68" t="s">
        <v>264</v>
      </c>
      <c r="AD297" s="68" t="s">
        <v>264</v>
      </c>
      <c r="AE297" s="68" t="s">
        <v>264</v>
      </c>
      <c r="AF297" s="68" t="s">
        <v>273</v>
      </c>
      <c r="AG297" s="68" t="s">
        <v>273</v>
      </c>
      <c r="AH297" s="73" t="s">
        <v>22</v>
      </c>
      <c r="AI297" s="74" t="str">
        <f t="shared" si="56"/>
        <v>Moderado</v>
      </c>
      <c r="AJ297" s="75" t="s">
        <v>313</v>
      </c>
      <c r="AK297" s="99" t="s">
        <v>10</v>
      </c>
      <c r="AL297" s="99" t="s">
        <v>17</v>
      </c>
      <c r="AM297" s="98" t="str">
        <f t="shared" si="58"/>
        <v>D4FuerteDirectamente Indirectamente</v>
      </c>
      <c r="AN297" s="75" t="str">
        <f>VLOOKUP(AO297,Hoja3!$G$2:$H$648,2,0)</f>
        <v>B:Raro / 3:Moderado</v>
      </c>
      <c r="AO297" s="69" t="str">
        <f>VLOOKUP(AM297,Hoja3!F:G,2,0)</f>
        <v>B3</v>
      </c>
      <c r="AP297" s="70" t="str">
        <f>VLOOKUP(AO297,'MATRIZ RAM VALORACIÓN'!$AD$10:$AE$45,2,0)</f>
        <v>Medio</v>
      </c>
      <c r="AQ297" s="189"/>
      <c r="AR297" s="189"/>
      <c r="AS297" s="110"/>
      <c r="AT297" s="88">
        <f t="shared" si="59"/>
        <v>15</v>
      </c>
      <c r="AU297" s="88">
        <f t="shared" si="60"/>
        <v>70</v>
      </c>
      <c r="AV297" s="89">
        <f t="shared" si="57"/>
        <v>85</v>
      </c>
    </row>
    <row r="298" spans="1:48" s="78" customFormat="1" ht="164.25" hidden="1" customHeight="1" x14ac:dyDescent="0.3">
      <c r="A298" s="98" t="s">
        <v>657</v>
      </c>
      <c r="B298" s="98" t="s">
        <v>658</v>
      </c>
      <c r="C298" s="146" t="s">
        <v>692</v>
      </c>
      <c r="D298" s="146" t="s">
        <v>693</v>
      </c>
      <c r="E298" s="68" t="s">
        <v>273</v>
      </c>
      <c r="F298" s="68" t="s">
        <v>264</v>
      </c>
      <c r="G298" s="68" t="s">
        <v>264</v>
      </c>
      <c r="H298" s="68" t="s">
        <v>264</v>
      </c>
      <c r="I298" s="68" t="s">
        <v>264</v>
      </c>
      <c r="J298" s="68" t="s">
        <v>264</v>
      </c>
      <c r="K298" s="95" t="s">
        <v>20</v>
      </c>
      <c r="L298" s="95" t="s">
        <v>21</v>
      </c>
      <c r="M298" s="69" t="str">
        <f t="shared" si="53"/>
        <v>D - Probable / 4 - Mayor</v>
      </c>
      <c r="N298" s="69" t="str">
        <f t="shared" si="54"/>
        <v>D4</v>
      </c>
      <c r="O298" s="70" t="str">
        <f>VLOOKUP(N298,'MATRIZ RAM VALORACIÓN'!$AD$10:$AE$45,2,0)</f>
        <v>Intermedio</v>
      </c>
      <c r="P298" s="71" t="str">
        <f t="shared" si="55"/>
        <v>Medio</v>
      </c>
      <c r="Q298" s="115" t="s">
        <v>1791</v>
      </c>
      <c r="R298" s="145" t="s">
        <v>2276</v>
      </c>
      <c r="S298" s="180" t="s">
        <v>33</v>
      </c>
      <c r="T298" s="146" t="s">
        <v>2392</v>
      </c>
      <c r="U298" s="73" t="s">
        <v>311</v>
      </c>
      <c r="V298" s="73" t="s">
        <v>267</v>
      </c>
      <c r="W298" s="68" t="s">
        <v>264</v>
      </c>
      <c r="X298" s="68" t="s">
        <v>264</v>
      </c>
      <c r="Y298" s="68" t="s">
        <v>264</v>
      </c>
      <c r="Z298" s="68" t="s">
        <v>264</v>
      </c>
      <c r="AA298" s="68" t="s">
        <v>264</v>
      </c>
      <c r="AB298" s="68" t="s">
        <v>273</v>
      </c>
      <c r="AC298" s="68" t="s">
        <v>264</v>
      </c>
      <c r="AD298" s="68" t="s">
        <v>264</v>
      </c>
      <c r="AE298" s="68" t="s">
        <v>264</v>
      </c>
      <c r="AF298" s="68" t="s">
        <v>273</v>
      </c>
      <c r="AG298" s="68" t="s">
        <v>273</v>
      </c>
      <c r="AH298" s="73" t="s">
        <v>22</v>
      </c>
      <c r="AI298" s="74" t="str">
        <f t="shared" si="56"/>
        <v>Moderado</v>
      </c>
      <c r="AJ298" s="75" t="s">
        <v>313</v>
      </c>
      <c r="AK298" s="99" t="s">
        <v>10</v>
      </c>
      <c r="AL298" s="99" t="s">
        <v>17</v>
      </c>
      <c r="AM298" s="98" t="str">
        <f t="shared" si="58"/>
        <v>D4FuerteDirectamente Indirectamente</v>
      </c>
      <c r="AN298" s="75" t="str">
        <f>VLOOKUP(AO298,Hoja3!$G$2:$H$648,2,0)</f>
        <v>B:Raro / 3:Moderado</v>
      </c>
      <c r="AO298" s="69" t="str">
        <f>VLOOKUP(AM298,Hoja3!F:G,2,0)</f>
        <v>B3</v>
      </c>
      <c r="AP298" s="70" t="str">
        <f>VLOOKUP(AO298,'MATRIZ RAM VALORACIÓN'!$AD$10:$AE$45,2,0)</f>
        <v>Medio</v>
      </c>
      <c r="AQ298" s="189"/>
      <c r="AR298" s="189"/>
      <c r="AS298" s="110"/>
      <c r="AT298" s="88">
        <f t="shared" si="59"/>
        <v>15</v>
      </c>
      <c r="AU298" s="88">
        <f t="shared" si="60"/>
        <v>70</v>
      </c>
      <c r="AV298" s="89">
        <f t="shared" si="57"/>
        <v>85</v>
      </c>
    </row>
    <row r="299" spans="1:48" s="78" customFormat="1" ht="164.25" hidden="1" customHeight="1" x14ac:dyDescent="0.3">
      <c r="A299" s="98" t="s">
        <v>657</v>
      </c>
      <c r="B299" s="98" t="s">
        <v>658</v>
      </c>
      <c r="C299" s="146" t="s">
        <v>692</v>
      </c>
      <c r="D299" s="146" t="s">
        <v>693</v>
      </c>
      <c r="E299" s="68" t="s">
        <v>273</v>
      </c>
      <c r="F299" s="68" t="s">
        <v>264</v>
      </c>
      <c r="G299" s="68" t="s">
        <v>264</v>
      </c>
      <c r="H299" s="68" t="s">
        <v>264</v>
      </c>
      <c r="I299" s="68" t="s">
        <v>264</v>
      </c>
      <c r="J299" s="68" t="s">
        <v>264</v>
      </c>
      <c r="K299" s="95" t="s">
        <v>20</v>
      </c>
      <c r="L299" s="95" t="s">
        <v>21</v>
      </c>
      <c r="M299" s="69" t="str">
        <f t="shared" si="53"/>
        <v>D - Probable / 4 - Mayor</v>
      </c>
      <c r="N299" s="69" t="str">
        <f t="shared" si="54"/>
        <v>D4</v>
      </c>
      <c r="O299" s="70" t="str">
        <f>VLOOKUP(N299,'MATRIZ RAM VALORACIÓN'!$AD$10:$AE$45,2,0)</f>
        <v>Intermedio</v>
      </c>
      <c r="P299" s="71" t="str">
        <f t="shared" si="55"/>
        <v>Medio</v>
      </c>
      <c r="Q299" s="115" t="s">
        <v>699</v>
      </c>
      <c r="R299" s="101" t="s">
        <v>700</v>
      </c>
      <c r="S299" s="180" t="s">
        <v>33</v>
      </c>
      <c r="T299" s="94" t="s">
        <v>701</v>
      </c>
      <c r="U299" s="73" t="s">
        <v>311</v>
      </c>
      <c r="V299" s="73" t="s">
        <v>267</v>
      </c>
      <c r="W299" s="68" t="s">
        <v>264</v>
      </c>
      <c r="X299" s="68" t="s">
        <v>264</v>
      </c>
      <c r="Y299" s="68" t="s">
        <v>264</v>
      </c>
      <c r="Z299" s="68" t="s">
        <v>264</v>
      </c>
      <c r="AA299" s="68" t="s">
        <v>264</v>
      </c>
      <c r="AB299" s="68" t="s">
        <v>273</v>
      </c>
      <c r="AC299" s="68" t="s">
        <v>264</v>
      </c>
      <c r="AD299" s="68" t="s">
        <v>264</v>
      </c>
      <c r="AE299" s="68" t="s">
        <v>264</v>
      </c>
      <c r="AF299" s="68" t="s">
        <v>273</v>
      </c>
      <c r="AG299" s="68" t="s">
        <v>273</v>
      </c>
      <c r="AH299" s="73" t="s">
        <v>22</v>
      </c>
      <c r="AI299" s="74" t="str">
        <f t="shared" si="56"/>
        <v>Moderado</v>
      </c>
      <c r="AJ299" s="75" t="s">
        <v>313</v>
      </c>
      <c r="AK299" s="99" t="s">
        <v>10</v>
      </c>
      <c r="AL299" s="99" t="s">
        <v>17</v>
      </c>
      <c r="AM299" s="98" t="str">
        <f t="shared" si="58"/>
        <v>D4FuerteDirectamente Indirectamente</v>
      </c>
      <c r="AN299" s="75" t="str">
        <f>VLOOKUP(AO299,Hoja3!$G$2:$H$648,2,0)</f>
        <v>B:Raro / 3:Moderado</v>
      </c>
      <c r="AO299" s="69" t="str">
        <f>VLOOKUP(AM299,Hoja3!F:G,2,0)</f>
        <v>B3</v>
      </c>
      <c r="AP299" s="70" t="str">
        <f>VLOOKUP(AO299,'MATRIZ RAM VALORACIÓN'!$AD$10:$AE$45,2,0)</f>
        <v>Medio</v>
      </c>
      <c r="AQ299" s="189"/>
      <c r="AR299" s="189"/>
      <c r="AS299" s="110"/>
      <c r="AT299" s="88">
        <f t="shared" si="59"/>
        <v>15</v>
      </c>
      <c r="AU299" s="88">
        <f t="shared" si="60"/>
        <v>70</v>
      </c>
      <c r="AV299" s="89">
        <f t="shared" si="57"/>
        <v>85</v>
      </c>
    </row>
    <row r="300" spans="1:48" s="78" customFormat="1" ht="164.25" customHeight="1" x14ac:dyDescent="0.3">
      <c r="A300" s="98" t="s">
        <v>657</v>
      </c>
      <c r="B300" s="98" t="s">
        <v>658</v>
      </c>
      <c r="C300" s="146" t="s">
        <v>686</v>
      </c>
      <c r="D300" s="146" t="s">
        <v>3428</v>
      </c>
      <c r="E300" s="68" t="s">
        <v>273</v>
      </c>
      <c r="F300" s="68" t="s">
        <v>273</v>
      </c>
      <c r="G300" s="68" t="s">
        <v>264</v>
      </c>
      <c r="H300" s="68" t="s">
        <v>264</v>
      </c>
      <c r="I300" s="68" t="s">
        <v>273</v>
      </c>
      <c r="J300" s="68" t="s">
        <v>273</v>
      </c>
      <c r="K300" s="95" t="s">
        <v>20</v>
      </c>
      <c r="L300" s="95" t="s">
        <v>21</v>
      </c>
      <c r="M300" s="69" t="str">
        <f t="shared" si="53"/>
        <v>D - Probable / 4 - Mayor</v>
      </c>
      <c r="N300" s="69" t="str">
        <f t="shared" si="54"/>
        <v>D4</v>
      </c>
      <c r="O300" s="70" t="str">
        <f>VLOOKUP(N300,'MATRIZ RAM VALORACIÓN'!$AD$10:$AE$45,2,0)</f>
        <v>Intermedio</v>
      </c>
      <c r="P300" s="71" t="str">
        <f t="shared" si="55"/>
        <v>Medio</v>
      </c>
      <c r="Q300" s="115" t="s">
        <v>687</v>
      </c>
      <c r="R300" s="101" t="s">
        <v>688</v>
      </c>
      <c r="S300" s="168" t="s">
        <v>1641</v>
      </c>
      <c r="T300" s="115" t="s">
        <v>322</v>
      </c>
      <c r="U300" s="73" t="s">
        <v>323</v>
      </c>
      <c r="V300" s="73" t="s">
        <v>267</v>
      </c>
      <c r="W300" s="68" t="s">
        <v>264</v>
      </c>
      <c r="X300" s="68" t="s">
        <v>264</v>
      </c>
      <c r="Y300" s="68" t="s">
        <v>264</v>
      </c>
      <c r="Z300" s="68" t="s">
        <v>273</v>
      </c>
      <c r="AA300" s="68" t="s">
        <v>264</v>
      </c>
      <c r="AB300" s="68" t="s">
        <v>273</v>
      </c>
      <c r="AC300" s="68" t="s">
        <v>264</v>
      </c>
      <c r="AD300" s="68" t="s">
        <v>264</v>
      </c>
      <c r="AE300" s="68" t="s">
        <v>264</v>
      </c>
      <c r="AF300" s="68" t="s">
        <v>273</v>
      </c>
      <c r="AG300" s="68" t="s">
        <v>273</v>
      </c>
      <c r="AH300" s="73" t="s">
        <v>22</v>
      </c>
      <c r="AI300" s="74" t="str">
        <f t="shared" si="56"/>
        <v>Fuerte</v>
      </c>
      <c r="AJ300" s="75" t="s">
        <v>313</v>
      </c>
      <c r="AK300" s="99" t="s">
        <v>10</v>
      </c>
      <c r="AL300" s="99" t="s">
        <v>17</v>
      </c>
      <c r="AM300" s="98" t="str">
        <f t="shared" si="58"/>
        <v>D4FuerteDirectamente Indirectamente</v>
      </c>
      <c r="AN300" s="75" t="str">
        <f>VLOOKUP(AO300,Hoja3!$G$2:$H$648,2,0)</f>
        <v>B:Raro / 3:Moderado</v>
      </c>
      <c r="AO300" s="69" t="str">
        <f>VLOOKUP(AM300,Hoja3!F:G,2,0)</f>
        <v>B3</v>
      </c>
      <c r="AP300" s="70" t="str">
        <f>VLOOKUP(AO300,'MATRIZ RAM VALORACIÓN'!$AD$10:$AE$45,2,0)</f>
        <v>Medio</v>
      </c>
      <c r="AQ300" s="189"/>
      <c r="AR300" s="189"/>
      <c r="AS300" s="110"/>
      <c r="AT300" s="88">
        <f t="shared" si="59"/>
        <v>30</v>
      </c>
      <c r="AU300" s="88">
        <f t="shared" si="60"/>
        <v>70</v>
      </c>
      <c r="AV300" s="89">
        <f t="shared" si="57"/>
        <v>100</v>
      </c>
    </row>
    <row r="301" spans="1:48" s="78" customFormat="1" ht="164.25" customHeight="1" x14ac:dyDescent="0.3">
      <c r="A301" s="98" t="s">
        <v>657</v>
      </c>
      <c r="B301" s="98" t="s">
        <v>658</v>
      </c>
      <c r="C301" s="146" t="s">
        <v>686</v>
      </c>
      <c r="D301" s="146" t="s">
        <v>3428</v>
      </c>
      <c r="E301" s="68" t="s">
        <v>273</v>
      </c>
      <c r="F301" s="68" t="s">
        <v>273</v>
      </c>
      <c r="G301" s="68" t="s">
        <v>264</v>
      </c>
      <c r="H301" s="68" t="s">
        <v>264</v>
      </c>
      <c r="I301" s="68" t="s">
        <v>273</v>
      </c>
      <c r="J301" s="68" t="s">
        <v>273</v>
      </c>
      <c r="K301" s="95" t="s">
        <v>20</v>
      </c>
      <c r="L301" s="95" t="s">
        <v>21</v>
      </c>
      <c r="M301" s="69" t="str">
        <f t="shared" si="53"/>
        <v>D - Probable / 4 - Mayor</v>
      </c>
      <c r="N301" s="69" t="str">
        <f t="shared" si="54"/>
        <v>D4</v>
      </c>
      <c r="O301" s="70" t="str">
        <f>VLOOKUP(N301,'MATRIZ RAM VALORACIÓN'!$AD$10:$AE$45,2,0)</f>
        <v>Intermedio</v>
      </c>
      <c r="P301" s="71" t="str">
        <f t="shared" si="55"/>
        <v>Medio</v>
      </c>
      <c r="Q301" s="115" t="s">
        <v>3182</v>
      </c>
      <c r="R301" s="101" t="s">
        <v>3181</v>
      </c>
      <c r="S301" s="180" t="s">
        <v>33</v>
      </c>
      <c r="T301" s="94" t="s">
        <v>3190</v>
      </c>
      <c r="U301" s="73" t="s">
        <v>311</v>
      </c>
      <c r="V301" s="73" t="s">
        <v>267</v>
      </c>
      <c r="W301" s="68" t="s">
        <v>264</v>
      </c>
      <c r="X301" s="68" t="s">
        <v>264</v>
      </c>
      <c r="Y301" s="68" t="s">
        <v>264</v>
      </c>
      <c r="Z301" s="68" t="s">
        <v>273</v>
      </c>
      <c r="AA301" s="68" t="s">
        <v>264</v>
      </c>
      <c r="AB301" s="68" t="s">
        <v>273</v>
      </c>
      <c r="AC301" s="68" t="s">
        <v>264</v>
      </c>
      <c r="AD301" s="68" t="s">
        <v>264</v>
      </c>
      <c r="AE301" s="68" t="s">
        <v>264</v>
      </c>
      <c r="AF301" s="68" t="s">
        <v>273</v>
      </c>
      <c r="AG301" s="68" t="s">
        <v>273</v>
      </c>
      <c r="AH301" s="73" t="s">
        <v>22</v>
      </c>
      <c r="AI301" s="74" t="str">
        <f t="shared" si="56"/>
        <v>Moderado</v>
      </c>
      <c r="AJ301" s="75" t="s">
        <v>313</v>
      </c>
      <c r="AK301" s="99" t="s">
        <v>10</v>
      </c>
      <c r="AL301" s="99" t="s">
        <v>17</v>
      </c>
      <c r="AM301" s="98" t="str">
        <f t="shared" si="58"/>
        <v>D4FuerteDirectamente Indirectamente</v>
      </c>
      <c r="AN301" s="75" t="str">
        <f>VLOOKUP(AO301,Hoja3!$G$2:$H$648,2,0)</f>
        <v>B:Raro / 3:Moderado</v>
      </c>
      <c r="AO301" s="69" t="str">
        <f>VLOOKUP(AM301,Hoja3!F:G,2,0)</f>
        <v>B3</v>
      </c>
      <c r="AP301" s="70" t="str">
        <f>VLOOKUP(AO301,'MATRIZ RAM VALORACIÓN'!$AD$10:$AE$45,2,0)</f>
        <v>Medio</v>
      </c>
      <c r="AQ301" s="189"/>
      <c r="AR301" s="189"/>
      <c r="AS301" s="110"/>
      <c r="AT301" s="88">
        <f t="shared" si="59"/>
        <v>15</v>
      </c>
      <c r="AU301" s="88">
        <f t="shared" si="60"/>
        <v>70</v>
      </c>
      <c r="AV301" s="89">
        <f t="shared" si="57"/>
        <v>85</v>
      </c>
    </row>
    <row r="302" spans="1:48" s="78" customFormat="1" ht="164.25" customHeight="1" x14ac:dyDescent="0.3">
      <c r="A302" s="98" t="s">
        <v>657</v>
      </c>
      <c r="B302" s="98" t="s">
        <v>658</v>
      </c>
      <c r="C302" s="146" t="s">
        <v>686</v>
      </c>
      <c r="D302" s="146" t="s">
        <v>3428</v>
      </c>
      <c r="E302" s="68" t="s">
        <v>273</v>
      </c>
      <c r="F302" s="68" t="s">
        <v>273</v>
      </c>
      <c r="G302" s="68" t="s">
        <v>264</v>
      </c>
      <c r="H302" s="68" t="s">
        <v>264</v>
      </c>
      <c r="I302" s="68" t="s">
        <v>273</v>
      </c>
      <c r="J302" s="68" t="s">
        <v>273</v>
      </c>
      <c r="K302" s="95" t="s">
        <v>20</v>
      </c>
      <c r="L302" s="95" t="s">
        <v>21</v>
      </c>
      <c r="M302" s="69" t="str">
        <f t="shared" si="53"/>
        <v>D - Probable / 4 - Mayor</v>
      </c>
      <c r="N302" s="69" t="str">
        <f t="shared" si="54"/>
        <v>D4</v>
      </c>
      <c r="O302" s="70" t="str">
        <f>VLOOKUP(N302,'MATRIZ RAM VALORACIÓN'!$AD$10:$AE$45,2,0)</f>
        <v>Intermedio</v>
      </c>
      <c r="P302" s="71" t="str">
        <f t="shared" si="55"/>
        <v>Medio</v>
      </c>
      <c r="Q302" s="115" t="s">
        <v>1694</v>
      </c>
      <c r="R302" s="101" t="s">
        <v>1490</v>
      </c>
      <c r="S302" s="180" t="s">
        <v>45</v>
      </c>
      <c r="T302" s="94" t="s">
        <v>2390</v>
      </c>
      <c r="U302" s="73" t="s">
        <v>318</v>
      </c>
      <c r="V302" s="73" t="s">
        <v>267</v>
      </c>
      <c r="W302" s="68" t="s">
        <v>264</v>
      </c>
      <c r="X302" s="68" t="s">
        <v>264</v>
      </c>
      <c r="Y302" s="68" t="s">
        <v>264</v>
      </c>
      <c r="Z302" s="68" t="s">
        <v>273</v>
      </c>
      <c r="AA302" s="68" t="s">
        <v>264</v>
      </c>
      <c r="AB302" s="68" t="s">
        <v>273</v>
      </c>
      <c r="AC302" s="68" t="s">
        <v>264</v>
      </c>
      <c r="AD302" s="68" t="s">
        <v>264</v>
      </c>
      <c r="AE302" s="68" t="s">
        <v>264</v>
      </c>
      <c r="AF302" s="68" t="s">
        <v>273</v>
      </c>
      <c r="AG302" s="68" t="s">
        <v>273</v>
      </c>
      <c r="AH302" s="73" t="s">
        <v>22</v>
      </c>
      <c r="AI302" s="74" t="str">
        <f t="shared" si="56"/>
        <v>Moderado</v>
      </c>
      <c r="AJ302" s="75" t="s">
        <v>313</v>
      </c>
      <c r="AK302" s="99" t="s">
        <v>10</v>
      </c>
      <c r="AL302" s="99" t="s">
        <v>17</v>
      </c>
      <c r="AM302" s="98" t="str">
        <f t="shared" si="58"/>
        <v>D4FuerteDirectamente Indirectamente</v>
      </c>
      <c r="AN302" s="75" t="str">
        <f>VLOOKUP(AO302,Hoja3!$G$2:$H$648,2,0)</f>
        <v>B:Raro / 3:Moderado</v>
      </c>
      <c r="AO302" s="69" t="str">
        <f>VLOOKUP(AM302,Hoja3!F:G,2,0)</f>
        <v>B3</v>
      </c>
      <c r="AP302" s="70" t="str">
        <f>VLOOKUP(AO302,'MATRIZ RAM VALORACIÓN'!$AD$10:$AE$45,2,0)</f>
        <v>Medio</v>
      </c>
      <c r="AQ302" s="189"/>
      <c r="AR302" s="189"/>
      <c r="AS302" s="110"/>
      <c r="AT302" s="88">
        <f t="shared" si="59"/>
        <v>5</v>
      </c>
      <c r="AU302" s="88">
        <f t="shared" si="60"/>
        <v>70</v>
      </c>
      <c r="AV302" s="89">
        <f t="shared" si="57"/>
        <v>75</v>
      </c>
    </row>
    <row r="303" spans="1:48" s="78" customFormat="1" ht="164.25" customHeight="1" x14ac:dyDescent="0.3">
      <c r="A303" s="98" t="s">
        <v>657</v>
      </c>
      <c r="B303" s="98" t="s">
        <v>658</v>
      </c>
      <c r="C303" s="146" t="s">
        <v>686</v>
      </c>
      <c r="D303" s="146" t="s">
        <v>3428</v>
      </c>
      <c r="E303" s="68" t="s">
        <v>273</v>
      </c>
      <c r="F303" s="68" t="s">
        <v>273</v>
      </c>
      <c r="G303" s="68" t="s">
        <v>264</v>
      </c>
      <c r="H303" s="68" t="s">
        <v>264</v>
      </c>
      <c r="I303" s="68" t="s">
        <v>273</v>
      </c>
      <c r="J303" s="68" t="s">
        <v>273</v>
      </c>
      <c r="K303" s="95" t="s">
        <v>20</v>
      </c>
      <c r="L303" s="95" t="s">
        <v>21</v>
      </c>
      <c r="M303" s="69" t="str">
        <f t="shared" si="53"/>
        <v>D - Probable / 4 - Mayor</v>
      </c>
      <c r="N303" s="69" t="str">
        <f t="shared" si="54"/>
        <v>D4</v>
      </c>
      <c r="O303" s="70" t="str">
        <f>VLOOKUP(N303,'MATRIZ RAM VALORACIÓN'!$AD$10:$AE$45,2,0)</f>
        <v>Intermedio</v>
      </c>
      <c r="P303" s="71" t="str">
        <f t="shared" si="55"/>
        <v>Medio</v>
      </c>
      <c r="Q303" s="115" t="s">
        <v>1695</v>
      </c>
      <c r="R303" s="101" t="s">
        <v>2272</v>
      </c>
      <c r="S303" s="180" t="s">
        <v>45</v>
      </c>
      <c r="T303" s="94" t="s">
        <v>2391</v>
      </c>
      <c r="U303" s="73" t="s">
        <v>318</v>
      </c>
      <c r="V303" s="73" t="s">
        <v>267</v>
      </c>
      <c r="W303" s="68" t="s">
        <v>264</v>
      </c>
      <c r="X303" s="68" t="s">
        <v>264</v>
      </c>
      <c r="Y303" s="68" t="s">
        <v>264</v>
      </c>
      <c r="Z303" s="68" t="s">
        <v>264</v>
      </c>
      <c r="AA303" s="68" t="s">
        <v>264</v>
      </c>
      <c r="AB303" s="68" t="s">
        <v>273</v>
      </c>
      <c r="AC303" s="68" t="s">
        <v>264</v>
      </c>
      <c r="AD303" s="68" t="s">
        <v>264</v>
      </c>
      <c r="AE303" s="68" t="s">
        <v>264</v>
      </c>
      <c r="AF303" s="68" t="s">
        <v>273</v>
      </c>
      <c r="AG303" s="68" t="s">
        <v>273</v>
      </c>
      <c r="AH303" s="73" t="s">
        <v>22</v>
      </c>
      <c r="AI303" s="74" t="str">
        <f t="shared" si="56"/>
        <v>Moderado</v>
      </c>
      <c r="AJ303" s="75" t="s">
        <v>313</v>
      </c>
      <c r="AK303" s="99" t="s">
        <v>10</v>
      </c>
      <c r="AL303" s="99" t="s">
        <v>17</v>
      </c>
      <c r="AM303" s="98" t="str">
        <f t="shared" si="58"/>
        <v>D4FuerteDirectamente Indirectamente</v>
      </c>
      <c r="AN303" s="75" t="str">
        <f>VLOOKUP(AO303,Hoja3!$G$2:$H$648,2,0)</f>
        <v>B:Raro / 3:Moderado</v>
      </c>
      <c r="AO303" s="69" t="str">
        <f>VLOOKUP(AM303,Hoja3!F:G,2,0)</f>
        <v>B3</v>
      </c>
      <c r="AP303" s="70" t="str">
        <f>VLOOKUP(AO303,'MATRIZ RAM VALORACIÓN'!$AD$10:$AE$45,2,0)</f>
        <v>Medio</v>
      </c>
      <c r="AQ303" s="189"/>
      <c r="AR303" s="189"/>
      <c r="AS303" s="110"/>
      <c r="AT303" s="88">
        <f t="shared" si="59"/>
        <v>5</v>
      </c>
      <c r="AU303" s="88">
        <f t="shared" si="60"/>
        <v>70</v>
      </c>
      <c r="AV303" s="89">
        <f t="shared" si="57"/>
        <v>75</v>
      </c>
    </row>
    <row r="304" spans="1:48" s="78" customFormat="1" ht="164.25" customHeight="1" x14ac:dyDescent="0.3">
      <c r="A304" s="98" t="s">
        <v>657</v>
      </c>
      <c r="B304" s="98" t="s">
        <v>658</v>
      </c>
      <c r="C304" s="146" t="s">
        <v>686</v>
      </c>
      <c r="D304" s="146" t="s">
        <v>3428</v>
      </c>
      <c r="E304" s="68" t="s">
        <v>273</v>
      </c>
      <c r="F304" s="68" t="s">
        <v>273</v>
      </c>
      <c r="G304" s="68" t="s">
        <v>264</v>
      </c>
      <c r="H304" s="68" t="s">
        <v>264</v>
      </c>
      <c r="I304" s="68" t="s">
        <v>273</v>
      </c>
      <c r="J304" s="68" t="s">
        <v>273</v>
      </c>
      <c r="K304" s="95" t="s">
        <v>25</v>
      </c>
      <c r="L304" s="95" t="s">
        <v>21</v>
      </c>
      <c r="M304" s="69" t="str">
        <f t="shared" si="53"/>
        <v>C - Posible / 4 - Mayor</v>
      </c>
      <c r="N304" s="69" t="str">
        <f t="shared" si="54"/>
        <v>C4</v>
      </c>
      <c r="O304" s="70" t="str">
        <f>VLOOKUP(N304,'MATRIZ RAM VALORACIÓN'!$AD$10:$AE$45,2,0)</f>
        <v>Intermedio</v>
      </c>
      <c r="P304" s="71" t="str">
        <f t="shared" si="55"/>
        <v>Medio</v>
      </c>
      <c r="Q304" s="115" t="s">
        <v>689</v>
      </c>
      <c r="R304" s="146" t="s">
        <v>3183</v>
      </c>
      <c r="S304" s="180" t="s">
        <v>33</v>
      </c>
      <c r="T304" s="171" t="s">
        <v>3056</v>
      </c>
      <c r="U304" s="73" t="s">
        <v>318</v>
      </c>
      <c r="V304" s="73" t="s">
        <v>267</v>
      </c>
      <c r="W304" s="68" t="s">
        <v>264</v>
      </c>
      <c r="X304" s="68" t="s">
        <v>264</v>
      </c>
      <c r="Y304" s="68" t="s">
        <v>264</v>
      </c>
      <c r="Z304" s="68" t="s">
        <v>273</v>
      </c>
      <c r="AA304" s="68" t="s">
        <v>264</v>
      </c>
      <c r="AB304" s="68" t="s">
        <v>273</v>
      </c>
      <c r="AC304" s="68" t="s">
        <v>264</v>
      </c>
      <c r="AD304" s="68" t="s">
        <v>264</v>
      </c>
      <c r="AE304" s="68" t="s">
        <v>264</v>
      </c>
      <c r="AF304" s="68" t="s">
        <v>273</v>
      </c>
      <c r="AG304" s="68" t="s">
        <v>273</v>
      </c>
      <c r="AH304" s="73" t="s">
        <v>22</v>
      </c>
      <c r="AI304" s="74" t="str">
        <f t="shared" si="56"/>
        <v>Moderado</v>
      </c>
      <c r="AJ304" s="75" t="s">
        <v>313</v>
      </c>
      <c r="AK304" s="99" t="s">
        <v>10</v>
      </c>
      <c r="AL304" s="99" t="s">
        <v>17</v>
      </c>
      <c r="AM304" s="98" t="str">
        <f t="shared" si="58"/>
        <v>C4FuerteDirectamente Indirectamente</v>
      </c>
      <c r="AN304" s="75" t="str">
        <f>VLOOKUP(AO304,Hoja3!$G$2:$H$648,2,0)</f>
        <v>A:Improbable / 3:Moderado</v>
      </c>
      <c r="AO304" s="69" t="str">
        <f>VLOOKUP(AM304,Hoja3!F:G,2,0)</f>
        <v>A3</v>
      </c>
      <c r="AP304" s="70" t="str">
        <f>VLOOKUP(AO304,'MATRIZ RAM VALORACIÓN'!$AD$10:$AE$45,2,0)</f>
        <v>Bajo</v>
      </c>
      <c r="AQ304" s="189"/>
      <c r="AR304" s="189"/>
      <c r="AS304" s="110"/>
      <c r="AT304" s="88">
        <f t="shared" si="59"/>
        <v>5</v>
      </c>
      <c r="AU304" s="88">
        <f t="shared" si="60"/>
        <v>70</v>
      </c>
      <c r="AV304" s="89">
        <f t="shared" si="57"/>
        <v>75</v>
      </c>
    </row>
    <row r="305" spans="1:48" s="78" customFormat="1" ht="164.25" hidden="1" customHeight="1" x14ac:dyDescent="0.3">
      <c r="A305" s="98" t="s">
        <v>657</v>
      </c>
      <c r="B305" s="98" t="s">
        <v>658</v>
      </c>
      <c r="C305" s="146" t="s">
        <v>674</v>
      </c>
      <c r="D305" s="146" t="s">
        <v>2198</v>
      </c>
      <c r="E305" s="68" t="s">
        <v>264</v>
      </c>
      <c r="F305" s="68" t="s">
        <v>264</v>
      </c>
      <c r="G305" s="68" t="s">
        <v>264</v>
      </c>
      <c r="H305" s="68" t="s">
        <v>264</v>
      </c>
      <c r="I305" s="68" t="s">
        <v>264</v>
      </c>
      <c r="J305" s="68" t="s">
        <v>273</v>
      </c>
      <c r="K305" s="95" t="s">
        <v>25</v>
      </c>
      <c r="L305" s="95" t="s">
        <v>26</v>
      </c>
      <c r="M305" s="69" t="str">
        <f t="shared" si="53"/>
        <v xml:space="preserve">C - Posible / 3 - Moderado </v>
      </c>
      <c r="N305" s="69" t="str">
        <f t="shared" si="54"/>
        <v>C3</v>
      </c>
      <c r="O305" s="70" t="str">
        <f>VLOOKUP(N305,'MATRIZ RAM VALORACIÓN'!$AD$10:$AE$45,2,0)</f>
        <v>Medio</v>
      </c>
      <c r="P305" s="71" t="str">
        <f t="shared" si="55"/>
        <v>Bajo</v>
      </c>
      <c r="Q305" s="115" t="s">
        <v>675</v>
      </c>
      <c r="R305" s="101" t="s">
        <v>675</v>
      </c>
      <c r="S305" s="168" t="s">
        <v>1641</v>
      </c>
      <c r="T305" s="94" t="s">
        <v>676</v>
      </c>
      <c r="U305" s="73" t="s">
        <v>323</v>
      </c>
      <c r="V305" s="73" t="s">
        <v>267</v>
      </c>
      <c r="W305" s="68" t="s">
        <v>273</v>
      </c>
      <c r="X305" s="68" t="s">
        <v>273</v>
      </c>
      <c r="Y305" s="68" t="s">
        <v>264</v>
      </c>
      <c r="Z305" s="68" t="s">
        <v>264</v>
      </c>
      <c r="AA305" s="68" t="s">
        <v>273</v>
      </c>
      <c r="AB305" s="68" t="s">
        <v>273</v>
      </c>
      <c r="AC305" s="68" t="s">
        <v>264</v>
      </c>
      <c r="AD305" s="68" t="s">
        <v>273</v>
      </c>
      <c r="AE305" s="68" t="s">
        <v>264</v>
      </c>
      <c r="AF305" s="68" t="s">
        <v>273</v>
      </c>
      <c r="AG305" s="68" t="s">
        <v>273</v>
      </c>
      <c r="AH305" s="73" t="s">
        <v>22</v>
      </c>
      <c r="AI305" s="74" t="str">
        <f t="shared" si="56"/>
        <v>Fuerte</v>
      </c>
      <c r="AJ305" s="75" t="s">
        <v>313</v>
      </c>
      <c r="AK305" s="99" t="s">
        <v>10</v>
      </c>
      <c r="AL305" s="99" t="s">
        <v>17</v>
      </c>
      <c r="AM305" s="98" t="str">
        <f t="shared" si="58"/>
        <v>C3FuerteDirectamente Indirectamente</v>
      </c>
      <c r="AN305" s="75" t="str">
        <f>VLOOKUP(AO305,Hoja3!$G$2:$H$648,2,0)</f>
        <v>A:Improbable / 2:Menor</v>
      </c>
      <c r="AO305" s="69" t="str">
        <f>VLOOKUP(AM305,Hoja3!F:G,2,0)</f>
        <v>A2</v>
      </c>
      <c r="AP305" s="70" t="str">
        <f>VLOOKUP(AO305,'MATRIZ RAM VALORACIÓN'!$AD$10:$AE$45,2,0)</f>
        <v>Bajo</v>
      </c>
      <c r="AQ305" s="189"/>
      <c r="AR305" s="189"/>
      <c r="AS305" s="110"/>
      <c r="AT305" s="88">
        <f t="shared" si="59"/>
        <v>30</v>
      </c>
      <c r="AU305" s="88">
        <f t="shared" si="60"/>
        <v>70</v>
      </c>
      <c r="AV305" s="89">
        <f t="shared" si="57"/>
        <v>100</v>
      </c>
    </row>
    <row r="306" spans="1:48" s="78" customFormat="1" ht="164.25" hidden="1" customHeight="1" x14ac:dyDescent="0.3">
      <c r="A306" s="98" t="s">
        <v>657</v>
      </c>
      <c r="B306" s="98" t="s">
        <v>658</v>
      </c>
      <c r="C306" s="146" t="s">
        <v>674</v>
      </c>
      <c r="D306" s="146" t="s">
        <v>2198</v>
      </c>
      <c r="E306" s="68" t="s">
        <v>264</v>
      </c>
      <c r="F306" s="68" t="s">
        <v>264</v>
      </c>
      <c r="G306" s="68" t="s">
        <v>264</v>
      </c>
      <c r="H306" s="68" t="s">
        <v>264</v>
      </c>
      <c r="I306" s="68" t="s">
        <v>264</v>
      </c>
      <c r="J306" s="68" t="s">
        <v>273</v>
      </c>
      <c r="K306" s="95" t="s">
        <v>25</v>
      </c>
      <c r="L306" s="95" t="s">
        <v>26</v>
      </c>
      <c r="M306" s="69" t="str">
        <f t="shared" si="53"/>
        <v xml:space="preserve">C - Posible / 3 - Moderado </v>
      </c>
      <c r="N306" s="69" t="str">
        <f t="shared" si="54"/>
        <v>C3</v>
      </c>
      <c r="O306" s="70" t="str">
        <f>VLOOKUP(N306,'MATRIZ RAM VALORACIÓN'!$AD$10:$AE$45,2,0)</f>
        <v>Medio</v>
      </c>
      <c r="P306" s="71" t="str">
        <f t="shared" si="55"/>
        <v>Bajo</v>
      </c>
      <c r="Q306" s="115" t="s">
        <v>3268</v>
      </c>
      <c r="R306" s="145" t="s">
        <v>3267</v>
      </c>
      <c r="S306" s="180" t="s">
        <v>33</v>
      </c>
      <c r="T306" s="94" t="s">
        <v>3257</v>
      </c>
      <c r="U306" s="73" t="s">
        <v>311</v>
      </c>
      <c r="V306" s="73" t="s">
        <v>267</v>
      </c>
      <c r="W306" s="68" t="s">
        <v>264</v>
      </c>
      <c r="X306" s="68" t="s">
        <v>273</v>
      </c>
      <c r="Y306" s="68" t="s">
        <v>264</v>
      </c>
      <c r="Z306" s="68" t="s">
        <v>264</v>
      </c>
      <c r="AA306" s="68" t="s">
        <v>264</v>
      </c>
      <c r="AB306" s="68" t="s">
        <v>273</v>
      </c>
      <c r="AC306" s="68" t="s">
        <v>264</v>
      </c>
      <c r="AD306" s="68" t="s">
        <v>264</v>
      </c>
      <c r="AE306" s="68" t="s">
        <v>264</v>
      </c>
      <c r="AF306" s="68" t="s">
        <v>273</v>
      </c>
      <c r="AG306" s="68" t="s">
        <v>273</v>
      </c>
      <c r="AH306" s="73" t="s">
        <v>22</v>
      </c>
      <c r="AI306" s="74" t="str">
        <f t="shared" si="56"/>
        <v>Moderado</v>
      </c>
      <c r="AJ306" s="75" t="s">
        <v>313</v>
      </c>
      <c r="AK306" s="99" t="s">
        <v>10</v>
      </c>
      <c r="AL306" s="99" t="s">
        <v>17</v>
      </c>
      <c r="AM306" s="98" t="str">
        <f t="shared" si="58"/>
        <v>C3FuerteDirectamente Indirectamente</v>
      </c>
      <c r="AN306" s="75" t="str">
        <f>VLOOKUP(AO306,Hoja3!$G$2:$H$648,2,0)</f>
        <v>A:Improbable / 2:Menor</v>
      </c>
      <c r="AO306" s="69" t="str">
        <f>VLOOKUP(AM306,Hoja3!F:G,2,0)</f>
        <v>A2</v>
      </c>
      <c r="AP306" s="70" t="str">
        <f>VLOOKUP(AO306,'MATRIZ RAM VALORACIÓN'!$AD$10:$AE$45,2,0)</f>
        <v>Bajo</v>
      </c>
      <c r="AQ306" s="189"/>
      <c r="AR306" s="189"/>
      <c r="AS306" s="110"/>
      <c r="AT306" s="88">
        <f t="shared" si="59"/>
        <v>15</v>
      </c>
      <c r="AU306" s="88">
        <f t="shared" si="60"/>
        <v>70</v>
      </c>
      <c r="AV306" s="89">
        <f t="shared" si="57"/>
        <v>85</v>
      </c>
    </row>
    <row r="307" spans="1:48" s="78" customFormat="1" ht="164.25" hidden="1" customHeight="1" x14ac:dyDescent="0.3">
      <c r="A307" s="98" t="s">
        <v>657</v>
      </c>
      <c r="B307" s="98" t="s">
        <v>658</v>
      </c>
      <c r="C307" s="146" t="s">
        <v>674</v>
      </c>
      <c r="D307" s="146" t="s">
        <v>2198</v>
      </c>
      <c r="E307" s="68" t="s">
        <v>264</v>
      </c>
      <c r="F307" s="68" t="s">
        <v>264</v>
      </c>
      <c r="G307" s="68" t="s">
        <v>264</v>
      </c>
      <c r="H307" s="68" t="s">
        <v>264</v>
      </c>
      <c r="I307" s="68" t="s">
        <v>264</v>
      </c>
      <c r="J307" s="68" t="s">
        <v>273</v>
      </c>
      <c r="K307" s="95" t="s">
        <v>25</v>
      </c>
      <c r="L307" s="95" t="s">
        <v>26</v>
      </c>
      <c r="M307" s="69" t="str">
        <f t="shared" si="53"/>
        <v xml:space="preserve">C - Posible / 3 - Moderado </v>
      </c>
      <c r="N307" s="69" t="str">
        <f t="shared" si="54"/>
        <v>C3</v>
      </c>
      <c r="O307" s="70" t="str">
        <f>VLOOKUP(N307,'MATRIZ RAM VALORACIÓN'!$AD$10:$AE$45,2,0)</f>
        <v>Medio</v>
      </c>
      <c r="P307" s="71" t="str">
        <f t="shared" si="55"/>
        <v>Bajo</v>
      </c>
      <c r="Q307" s="115" t="s">
        <v>678</v>
      </c>
      <c r="R307" s="101" t="s">
        <v>679</v>
      </c>
      <c r="S307" s="180" t="s">
        <v>37</v>
      </c>
      <c r="T307" s="94" t="s">
        <v>2151</v>
      </c>
      <c r="U307" s="73" t="s">
        <v>311</v>
      </c>
      <c r="V307" s="73" t="s">
        <v>265</v>
      </c>
      <c r="W307" s="68" t="s">
        <v>264</v>
      </c>
      <c r="X307" s="68" t="s">
        <v>264</v>
      </c>
      <c r="Y307" s="68" t="s">
        <v>264</v>
      </c>
      <c r="Z307" s="68" t="s">
        <v>264</v>
      </c>
      <c r="AA307" s="68" t="s">
        <v>264</v>
      </c>
      <c r="AB307" s="68" t="s">
        <v>273</v>
      </c>
      <c r="AC307" s="68" t="s">
        <v>264</v>
      </c>
      <c r="AD307" s="68" t="s">
        <v>264</v>
      </c>
      <c r="AE307" s="68" t="s">
        <v>264</v>
      </c>
      <c r="AF307" s="68" t="s">
        <v>273</v>
      </c>
      <c r="AG307" s="68" t="s">
        <v>273</v>
      </c>
      <c r="AH307" s="73" t="s">
        <v>22</v>
      </c>
      <c r="AI307" s="74" t="str">
        <f t="shared" si="56"/>
        <v>Moderado</v>
      </c>
      <c r="AJ307" s="75" t="s">
        <v>313</v>
      </c>
      <c r="AK307" s="99" t="s">
        <v>10</v>
      </c>
      <c r="AL307" s="99" t="s">
        <v>17</v>
      </c>
      <c r="AM307" s="98" t="str">
        <f t="shared" si="58"/>
        <v>C3FuerteDirectamente Indirectamente</v>
      </c>
      <c r="AN307" s="75" t="str">
        <f>VLOOKUP(AO307,Hoja3!$G$2:$H$648,2,0)</f>
        <v>A:Improbable / 2:Menor</v>
      </c>
      <c r="AO307" s="69" t="str">
        <f>VLOOKUP(AM307,Hoja3!F:G,2,0)</f>
        <v>A2</v>
      </c>
      <c r="AP307" s="70" t="str">
        <f>VLOOKUP(AO307,'MATRIZ RAM VALORACIÓN'!$AD$10:$AE$45,2,0)</f>
        <v>Bajo</v>
      </c>
      <c r="AQ307" s="189"/>
      <c r="AR307" s="189"/>
      <c r="AS307" s="110"/>
      <c r="AT307" s="88">
        <f t="shared" si="59"/>
        <v>15</v>
      </c>
      <c r="AU307" s="88">
        <f t="shared" si="60"/>
        <v>70</v>
      </c>
      <c r="AV307" s="89">
        <f t="shared" si="57"/>
        <v>85</v>
      </c>
    </row>
    <row r="308" spans="1:48" s="78" customFormat="1" ht="164.25" hidden="1" customHeight="1" x14ac:dyDescent="0.3">
      <c r="A308" s="98" t="s">
        <v>657</v>
      </c>
      <c r="B308" s="98" t="s">
        <v>658</v>
      </c>
      <c r="C308" s="146" t="s">
        <v>674</v>
      </c>
      <c r="D308" s="146" t="s">
        <v>2198</v>
      </c>
      <c r="E308" s="68" t="s">
        <v>264</v>
      </c>
      <c r="F308" s="68" t="s">
        <v>264</v>
      </c>
      <c r="G308" s="68" t="s">
        <v>264</v>
      </c>
      <c r="H308" s="68" t="s">
        <v>264</v>
      </c>
      <c r="I308" s="68" t="s">
        <v>264</v>
      </c>
      <c r="J308" s="68" t="s">
        <v>273</v>
      </c>
      <c r="K308" s="95" t="s">
        <v>25</v>
      </c>
      <c r="L308" s="95" t="s">
        <v>26</v>
      </c>
      <c r="M308" s="69" t="str">
        <f t="shared" si="53"/>
        <v xml:space="preserve">C - Posible / 3 - Moderado </v>
      </c>
      <c r="N308" s="69" t="str">
        <f t="shared" si="54"/>
        <v>C3</v>
      </c>
      <c r="O308" s="70" t="str">
        <f>VLOOKUP(N308,'MATRIZ RAM VALORACIÓN'!$AD$10:$AE$45,2,0)</f>
        <v>Medio</v>
      </c>
      <c r="P308" s="71" t="str">
        <f t="shared" si="55"/>
        <v>Bajo</v>
      </c>
      <c r="Q308" s="115" t="s">
        <v>681</v>
      </c>
      <c r="R308" s="101" t="s">
        <v>3187</v>
      </c>
      <c r="S308" s="180" t="s">
        <v>33</v>
      </c>
      <c r="T308" s="94" t="s">
        <v>3109</v>
      </c>
      <c r="U308" s="73" t="s">
        <v>318</v>
      </c>
      <c r="V308" s="73" t="s">
        <v>267</v>
      </c>
      <c r="W308" s="68" t="s">
        <v>264</v>
      </c>
      <c r="X308" s="68" t="s">
        <v>264</v>
      </c>
      <c r="Y308" s="68" t="s">
        <v>264</v>
      </c>
      <c r="Z308" s="68" t="s">
        <v>264</v>
      </c>
      <c r="AA308" s="68" t="s">
        <v>264</v>
      </c>
      <c r="AB308" s="68" t="s">
        <v>273</v>
      </c>
      <c r="AC308" s="68" t="s">
        <v>264</v>
      </c>
      <c r="AD308" s="68" t="s">
        <v>264</v>
      </c>
      <c r="AE308" s="68" t="s">
        <v>264</v>
      </c>
      <c r="AF308" s="68" t="s">
        <v>273</v>
      </c>
      <c r="AG308" s="68" t="s">
        <v>273</v>
      </c>
      <c r="AH308" s="73" t="s">
        <v>22</v>
      </c>
      <c r="AI308" s="74" t="str">
        <f t="shared" si="56"/>
        <v>Moderado</v>
      </c>
      <c r="AJ308" s="75" t="s">
        <v>313</v>
      </c>
      <c r="AK308" s="99" t="s">
        <v>10</v>
      </c>
      <c r="AL308" s="99" t="s">
        <v>17</v>
      </c>
      <c r="AM308" s="98" t="str">
        <f t="shared" si="58"/>
        <v>C3FuerteDirectamente Indirectamente</v>
      </c>
      <c r="AN308" s="75" t="str">
        <f>VLOOKUP(AO308,Hoja3!$G$2:$H$648,2,0)</f>
        <v>A:Improbable / 2:Menor</v>
      </c>
      <c r="AO308" s="69" t="str">
        <f>VLOOKUP(AM308,Hoja3!F:G,2,0)</f>
        <v>A2</v>
      </c>
      <c r="AP308" s="70" t="str">
        <f>VLOOKUP(AO308,'MATRIZ RAM VALORACIÓN'!$AD$10:$AE$45,2,0)</f>
        <v>Bajo</v>
      </c>
      <c r="AQ308" s="189"/>
      <c r="AR308" s="189"/>
      <c r="AS308" s="110"/>
      <c r="AT308" s="88">
        <f t="shared" si="59"/>
        <v>5</v>
      </c>
      <c r="AU308" s="88">
        <f t="shared" si="60"/>
        <v>70</v>
      </c>
      <c r="AV308" s="89">
        <f t="shared" si="57"/>
        <v>75</v>
      </c>
    </row>
    <row r="309" spans="1:48" s="78" customFormat="1" ht="164.25" hidden="1" customHeight="1" x14ac:dyDescent="0.3">
      <c r="A309" s="98" t="s">
        <v>657</v>
      </c>
      <c r="B309" s="98" t="s">
        <v>658</v>
      </c>
      <c r="C309" s="146" t="s">
        <v>674</v>
      </c>
      <c r="D309" s="146" t="s">
        <v>2198</v>
      </c>
      <c r="E309" s="68" t="s">
        <v>264</v>
      </c>
      <c r="F309" s="68" t="s">
        <v>264</v>
      </c>
      <c r="G309" s="68" t="s">
        <v>264</v>
      </c>
      <c r="H309" s="68" t="s">
        <v>264</v>
      </c>
      <c r="I309" s="68" t="s">
        <v>264</v>
      </c>
      <c r="J309" s="68" t="s">
        <v>273</v>
      </c>
      <c r="K309" s="95" t="s">
        <v>25</v>
      </c>
      <c r="L309" s="95" t="s">
        <v>26</v>
      </c>
      <c r="M309" s="69" t="str">
        <f t="shared" si="53"/>
        <v xml:space="preserve">C - Posible / 3 - Moderado </v>
      </c>
      <c r="N309" s="69" t="str">
        <f t="shared" si="54"/>
        <v>C3</v>
      </c>
      <c r="O309" s="70" t="str">
        <f>VLOOKUP(N309,'MATRIZ RAM VALORACIÓN'!$AD$10:$AE$45,2,0)</f>
        <v>Medio</v>
      </c>
      <c r="P309" s="71" t="str">
        <f t="shared" si="55"/>
        <v>Bajo</v>
      </c>
      <c r="Q309" s="115" t="s">
        <v>683</v>
      </c>
      <c r="R309" s="101" t="s">
        <v>684</v>
      </c>
      <c r="S309" s="180" t="s">
        <v>33</v>
      </c>
      <c r="T309" s="94" t="s">
        <v>3110</v>
      </c>
      <c r="U309" s="73" t="s">
        <v>311</v>
      </c>
      <c r="V309" s="73" t="s">
        <v>267</v>
      </c>
      <c r="W309" s="68" t="s">
        <v>264</v>
      </c>
      <c r="X309" s="68" t="s">
        <v>264</v>
      </c>
      <c r="Y309" s="68" t="s">
        <v>264</v>
      </c>
      <c r="Z309" s="68" t="s">
        <v>264</v>
      </c>
      <c r="AA309" s="68" t="s">
        <v>264</v>
      </c>
      <c r="AB309" s="68" t="s">
        <v>273</v>
      </c>
      <c r="AC309" s="68" t="s">
        <v>264</v>
      </c>
      <c r="AD309" s="68" t="s">
        <v>264</v>
      </c>
      <c r="AE309" s="68" t="s">
        <v>264</v>
      </c>
      <c r="AF309" s="68" t="s">
        <v>273</v>
      </c>
      <c r="AG309" s="68" t="s">
        <v>273</v>
      </c>
      <c r="AH309" s="73" t="s">
        <v>22</v>
      </c>
      <c r="AI309" s="74" t="str">
        <f t="shared" si="56"/>
        <v>Moderado</v>
      </c>
      <c r="AJ309" s="75" t="s">
        <v>313</v>
      </c>
      <c r="AK309" s="99" t="s">
        <v>10</v>
      </c>
      <c r="AL309" s="99" t="s">
        <v>17</v>
      </c>
      <c r="AM309" s="98" t="str">
        <f t="shared" si="58"/>
        <v>C3FuerteDirectamente Indirectamente</v>
      </c>
      <c r="AN309" s="75" t="str">
        <f>VLOOKUP(AO309,Hoja3!$G$2:$H$648,2,0)</f>
        <v>A:Improbable / 2:Menor</v>
      </c>
      <c r="AO309" s="69" t="str">
        <f>VLOOKUP(AM309,Hoja3!F:G,2,0)</f>
        <v>A2</v>
      </c>
      <c r="AP309" s="70" t="str">
        <f>VLOOKUP(AO309,'MATRIZ RAM VALORACIÓN'!$AD$10:$AE$45,2,0)</f>
        <v>Bajo</v>
      </c>
      <c r="AQ309" s="189"/>
      <c r="AR309" s="189"/>
      <c r="AS309" s="110"/>
      <c r="AT309" s="88">
        <f t="shared" si="59"/>
        <v>15</v>
      </c>
      <c r="AU309" s="88">
        <f t="shared" si="60"/>
        <v>70</v>
      </c>
      <c r="AV309" s="89">
        <f t="shared" si="57"/>
        <v>85</v>
      </c>
    </row>
    <row r="310" spans="1:48" s="78" customFormat="1" ht="164.25" hidden="1" customHeight="1" x14ac:dyDescent="0.3">
      <c r="A310" s="98" t="s">
        <v>657</v>
      </c>
      <c r="B310" s="98" t="s">
        <v>658</v>
      </c>
      <c r="C310" s="146" t="s">
        <v>672</v>
      </c>
      <c r="D310" s="146" t="s">
        <v>3429</v>
      </c>
      <c r="E310" s="68" t="s">
        <v>264</v>
      </c>
      <c r="F310" s="68" t="s">
        <v>264</v>
      </c>
      <c r="G310" s="68" t="s">
        <v>264</v>
      </c>
      <c r="H310" s="68" t="s">
        <v>264</v>
      </c>
      <c r="I310" s="68" t="s">
        <v>264</v>
      </c>
      <c r="J310" s="68" t="s">
        <v>273</v>
      </c>
      <c r="K310" s="95" t="s">
        <v>25</v>
      </c>
      <c r="L310" s="95" t="s">
        <v>26</v>
      </c>
      <c r="M310" s="69" t="str">
        <f t="shared" si="53"/>
        <v xml:space="preserve">C - Posible / 3 - Moderado </v>
      </c>
      <c r="N310" s="69" t="str">
        <f t="shared" si="54"/>
        <v>C3</v>
      </c>
      <c r="O310" s="70" t="str">
        <f>VLOOKUP(N310,'MATRIZ RAM VALORACIÓN'!$AD$10:$AE$45,2,0)</f>
        <v>Medio</v>
      </c>
      <c r="P310" s="71" t="str">
        <f t="shared" si="55"/>
        <v>Bajo</v>
      </c>
      <c r="Q310" s="146" t="s">
        <v>3247</v>
      </c>
      <c r="R310" s="145" t="s">
        <v>3266</v>
      </c>
      <c r="S310" s="180" t="s">
        <v>33</v>
      </c>
      <c r="T310" s="94" t="s">
        <v>3242</v>
      </c>
      <c r="U310" s="73" t="s">
        <v>311</v>
      </c>
      <c r="V310" s="73" t="s">
        <v>267</v>
      </c>
      <c r="W310" s="68" t="s">
        <v>264</v>
      </c>
      <c r="X310" s="68" t="s">
        <v>273</v>
      </c>
      <c r="Y310" s="68" t="s">
        <v>264</v>
      </c>
      <c r="Z310" s="68" t="s">
        <v>264</v>
      </c>
      <c r="AA310" s="68" t="s">
        <v>264</v>
      </c>
      <c r="AB310" s="68" t="s">
        <v>273</v>
      </c>
      <c r="AC310" s="68" t="s">
        <v>264</v>
      </c>
      <c r="AD310" s="68" t="s">
        <v>273</v>
      </c>
      <c r="AE310" s="68" t="s">
        <v>264</v>
      </c>
      <c r="AF310" s="68" t="s">
        <v>273</v>
      </c>
      <c r="AG310" s="68" t="s">
        <v>273</v>
      </c>
      <c r="AH310" s="73" t="s">
        <v>22</v>
      </c>
      <c r="AI310" s="74" t="str">
        <f t="shared" si="56"/>
        <v>Moderado</v>
      </c>
      <c r="AJ310" s="75" t="s">
        <v>313</v>
      </c>
      <c r="AK310" s="99" t="s">
        <v>10</v>
      </c>
      <c r="AL310" s="99" t="s">
        <v>17</v>
      </c>
      <c r="AM310" s="98" t="str">
        <f t="shared" si="58"/>
        <v>C3FuerteDirectamente Indirectamente</v>
      </c>
      <c r="AN310" s="75" t="str">
        <f>VLOOKUP(AO310,Hoja3!$G$2:$H$648,2,0)</f>
        <v>A:Improbable / 2:Menor</v>
      </c>
      <c r="AO310" s="69" t="str">
        <f>VLOOKUP(AM310,Hoja3!F:G,2,0)</f>
        <v>A2</v>
      </c>
      <c r="AP310" s="70" t="str">
        <f>VLOOKUP(AO310,'MATRIZ RAM VALORACIÓN'!$AD$10:$AE$45,2,0)</f>
        <v>Bajo</v>
      </c>
      <c r="AQ310" s="189"/>
      <c r="AR310" s="189"/>
      <c r="AS310" s="110"/>
      <c r="AT310" s="88">
        <f t="shared" si="59"/>
        <v>15</v>
      </c>
      <c r="AU310" s="88">
        <f t="shared" si="60"/>
        <v>70</v>
      </c>
      <c r="AV310" s="89">
        <f t="shared" si="57"/>
        <v>85</v>
      </c>
    </row>
    <row r="311" spans="1:48" s="78" customFormat="1" ht="164.25" customHeight="1" x14ac:dyDescent="0.3">
      <c r="A311" s="98" t="s">
        <v>657</v>
      </c>
      <c r="B311" s="98" t="s">
        <v>658</v>
      </c>
      <c r="C311" s="146" t="s">
        <v>1788</v>
      </c>
      <c r="D311" s="146" t="s">
        <v>3430</v>
      </c>
      <c r="E311" s="68" t="s">
        <v>273</v>
      </c>
      <c r="F311" s="68" t="s">
        <v>273</v>
      </c>
      <c r="G311" s="68" t="s">
        <v>273</v>
      </c>
      <c r="H311" s="68" t="s">
        <v>264</v>
      </c>
      <c r="I311" s="68" t="s">
        <v>264</v>
      </c>
      <c r="J311" s="68" t="s">
        <v>273</v>
      </c>
      <c r="K311" s="95" t="s">
        <v>29</v>
      </c>
      <c r="L311" s="95" t="s">
        <v>14</v>
      </c>
      <c r="M311" s="69" t="str">
        <f t="shared" si="53"/>
        <v>B - Raro / 5 - Extremo</v>
      </c>
      <c r="N311" s="69" t="str">
        <f t="shared" si="54"/>
        <v>B5</v>
      </c>
      <c r="O311" s="70" t="str">
        <f>VLOOKUP(N311,'MATRIZ RAM VALORACIÓN'!$AD$10:$AE$45,2,0)</f>
        <v>Intermedio</v>
      </c>
      <c r="P311" s="71" t="str">
        <f t="shared" si="55"/>
        <v>Medio</v>
      </c>
      <c r="Q311" s="115" t="s">
        <v>2489</v>
      </c>
      <c r="R311" s="137" t="s">
        <v>2270</v>
      </c>
      <c r="S311" s="168" t="s">
        <v>1641</v>
      </c>
      <c r="T311" s="115" t="s">
        <v>322</v>
      </c>
      <c r="U311" s="73" t="s">
        <v>323</v>
      </c>
      <c r="V311" s="73" t="s">
        <v>267</v>
      </c>
      <c r="W311" s="68" t="s">
        <v>273</v>
      </c>
      <c r="X311" s="68" t="s">
        <v>273</v>
      </c>
      <c r="Y311" s="68" t="s">
        <v>264</v>
      </c>
      <c r="Z311" s="68" t="s">
        <v>273</v>
      </c>
      <c r="AA311" s="68" t="s">
        <v>273</v>
      </c>
      <c r="AB311" s="68" t="s">
        <v>264</v>
      </c>
      <c r="AC311" s="68" t="s">
        <v>264</v>
      </c>
      <c r="AD311" s="68" t="s">
        <v>273</v>
      </c>
      <c r="AE311" s="68" t="s">
        <v>264</v>
      </c>
      <c r="AF311" s="68" t="s">
        <v>273</v>
      </c>
      <c r="AG311" s="68" t="s">
        <v>273</v>
      </c>
      <c r="AH311" s="73" t="s">
        <v>22</v>
      </c>
      <c r="AI311" s="74" t="str">
        <f t="shared" si="56"/>
        <v>Fuerte</v>
      </c>
      <c r="AJ311" s="75" t="s">
        <v>313</v>
      </c>
      <c r="AK311" s="99" t="s">
        <v>10</v>
      </c>
      <c r="AL311" s="99" t="s">
        <v>17</v>
      </c>
      <c r="AM311" s="98" t="str">
        <f t="shared" si="58"/>
        <v>B5FuerteDirectamente Indirectamente</v>
      </c>
      <c r="AN311" s="75" t="str">
        <f>VLOOKUP(AO311,Hoja3!$G$2:$H$648,2,0)</f>
        <v>A:Improbable / 4:Mayor</v>
      </c>
      <c r="AO311" s="69" t="str">
        <f>VLOOKUP(AM311,Hoja3!F:G,2,0)</f>
        <v>A4</v>
      </c>
      <c r="AP311" s="70" t="str">
        <f>VLOOKUP(AO311,'MATRIZ RAM VALORACIÓN'!$AD$10:$AE$45,2,0)</f>
        <v>Bajo</v>
      </c>
      <c r="AQ311" s="189"/>
      <c r="AR311" s="189"/>
      <c r="AS311" s="110"/>
      <c r="AT311" s="88">
        <f t="shared" si="59"/>
        <v>30</v>
      </c>
      <c r="AU311" s="88">
        <f t="shared" si="60"/>
        <v>70</v>
      </c>
      <c r="AV311" s="89">
        <f t="shared" si="57"/>
        <v>100</v>
      </c>
    </row>
    <row r="312" spans="1:48" s="78" customFormat="1" ht="164.25" customHeight="1" x14ac:dyDescent="0.3">
      <c r="A312" s="98" t="s">
        <v>657</v>
      </c>
      <c r="B312" s="98" t="s">
        <v>658</v>
      </c>
      <c r="C312" s="146" t="s">
        <v>1788</v>
      </c>
      <c r="D312" s="338" t="s">
        <v>3431</v>
      </c>
      <c r="E312" s="68" t="s">
        <v>273</v>
      </c>
      <c r="F312" s="68" t="s">
        <v>273</v>
      </c>
      <c r="G312" s="68" t="s">
        <v>273</v>
      </c>
      <c r="H312" s="68" t="s">
        <v>264</v>
      </c>
      <c r="I312" s="68" t="s">
        <v>264</v>
      </c>
      <c r="J312" s="68" t="s">
        <v>273</v>
      </c>
      <c r="K312" s="95" t="s">
        <v>29</v>
      </c>
      <c r="L312" s="95" t="s">
        <v>14</v>
      </c>
      <c r="M312" s="69" t="str">
        <f t="shared" si="53"/>
        <v>B - Raro / 5 - Extremo</v>
      </c>
      <c r="N312" s="69" t="str">
        <f t="shared" si="54"/>
        <v>B5</v>
      </c>
      <c r="O312" s="70" t="str">
        <f>VLOOKUP(N312,'MATRIZ RAM VALORACIÓN'!$AD$10:$AE$45,2,0)</f>
        <v>Intermedio</v>
      </c>
      <c r="P312" s="71" t="str">
        <f t="shared" si="55"/>
        <v>Medio</v>
      </c>
      <c r="Q312" s="146" t="s">
        <v>3247</v>
      </c>
      <c r="R312" s="145" t="s">
        <v>3266</v>
      </c>
      <c r="S312" s="180" t="s">
        <v>33</v>
      </c>
      <c r="T312" s="94" t="s">
        <v>3242</v>
      </c>
      <c r="U312" s="73" t="s">
        <v>311</v>
      </c>
      <c r="V312" s="73" t="s">
        <v>267</v>
      </c>
      <c r="W312" s="68" t="s">
        <v>264</v>
      </c>
      <c r="X312" s="68" t="s">
        <v>273</v>
      </c>
      <c r="Y312" s="68" t="s">
        <v>264</v>
      </c>
      <c r="Z312" s="68" t="s">
        <v>264</v>
      </c>
      <c r="AA312" s="68" t="s">
        <v>264</v>
      </c>
      <c r="AB312" s="68" t="s">
        <v>273</v>
      </c>
      <c r="AC312" s="68" t="s">
        <v>264</v>
      </c>
      <c r="AD312" s="68" t="s">
        <v>273</v>
      </c>
      <c r="AE312" s="68" t="s">
        <v>264</v>
      </c>
      <c r="AF312" s="68" t="s">
        <v>273</v>
      </c>
      <c r="AG312" s="68" t="s">
        <v>273</v>
      </c>
      <c r="AH312" s="73" t="s">
        <v>22</v>
      </c>
      <c r="AI312" s="74" t="str">
        <f t="shared" si="56"/>
        <v>Moderado</v>
      </c>
      <c r="AJ312" s="75" t="s">
        <v>313</v>
      </c>
      <c r="AK312" s="99" t="s">
        <v>10</v>
      </c>
      <c r="AL312" s="99" t="s">
        <v>17</v>
      </c>
      <c r="AM312" s="98" t="str">
        <f t="shared" si="58"/>
        <v>B5FuerteDirectamente Indirectamente</v>
      </c>
      <c r="AN312" s="75" t="str">
        <f>VLOOKUP(AO312,Hoja3!$G$2:$H$648,2,0)</f>
        <v>A:Improbable / 4:Mayor</v>
      </c>
      <c r="AO312" s="69" t="str">
        <f>VLOOKUP(AM312,Hoja3!F:G,2,0)</f>
        <v>A4</v>
      </c>
      <c r="AP312" s="70" t="str">
        <f>VLOOKUP(AO312,'MATRIZ RAM VALORACIÓN'!$AD$10:$AE$45,2,0)</f>
        <v>Bajo</v>
      </c>
      <c r="AQ312" s="189"/>
      <c r="AR312" s="189"/>
      <c r="AS312" s="110"/>
      <c r="AT312" s="88">
        <f t="shared" si="59"/>
        <v>15</v>
      </c>
      <c r="AU312" s="88">
        <f t="shared" si="60"/>
        <v>70</v>
      </c>
      <c r="AV312" s="89">
        <f t="shared" si="57"/>
        <v>85</v>
      </c>
    </row>
    <row r="313" spans="1:48" s="78" customFormat="1" ht="164.25" hidden="1" customHeight="1" x14ac:dyDescent="0.3">
      <c r="A313" s="98" t="s">
        <v>657</v>
      </c>
      <c r="B313" s="98" t="s">
        <v>658</v>
      </c>
      <c r="C313" s="146" t="s">
        <v>660</v>
      </c>
      <c r="D313" s="146" t="s">
        <v>2196</v>
      </c>
      <c r="E313" s="68" t="s">
        <v>264</v>
      </c>
      <c r="F313" s="68" t="s">
        <v>264</v>
      </c>
      <c r="G313" s="68" t="s">
        <v>264</v>
      </c>
      <c r="H313" s="68" t="s">
        <v>264</v>
      </c>
      <c r="I313" s="68" t="s">
        <v>264</v>
      </c>
      <c r="J313" s="68" t="s">
        <v>273</v>
      </c>
      <c r="K313" s="95" t="s">
        <v>25</v>
      </c>
      <c r="L313" s="95" t="s">
        <v>21</v>
      </c>
      <c r="M313" s="69" t="str">
        <f t="shared" si="53"/>
        <v>C - Posible / 4 - Mayor</v>
      </c>
      <c r="N313" s="69" t="str">
        <f t="shared" si="54"/>
        <v>C4</v>
      </c>
      <c r="O313" s="70" t="str">
        <f>VLOOKUP(N313,'MATRIZ RAM VALORACIÓN'!$AD$10:$AE$45,2,0)</f>
        <v>Intermedio</v>
      </c>
      <c r="P313" s="71" t="str">
        <f t="shared" si="55"/>
        <v>Medio</v>
      </c>
      <c r="Q313" s="101" t="s">
        <v>1508</v>
      </c>
      <c r="R313" s="101" t="s">
        <v>2628</v>
      </c>
      <c r="S313" s="180" t="s">
        <v>33</v>
      </c>
      <c r="T313" s="146" t="s">
        <v>2388</v>
      </c>
      <c r="U313" s="73" t="s">
        <v>311</v>
      </c>
      <c r="V313" s="73" t="s">
        <v>267</v>
      </c>
      <c r="W313" s="68" t="s">
        <v>264</v>
      </c>
      <c r="X313" s="68" t="s">
        <v>264</v>
      </c>
      <c r="Y313" s="68" t="s">
        <v>264</v>
      </c>
      <c r="Z313" s="68" t="s">
        <v>273</v>
      </c>
      <c r="AA313" s="68" t="s">
        <v>264</v>
      </c>
      <c r="AB313" s="68" t="s">
        <v>273</v>
      </c>
      <c r="AC313" s="68" t="s">
        <v>264</v>
      </c>
      <c r="AD313" s="68" t="s">
        <v>264</v>
      </c>
      <c r="AE313" s="68" t="s">
        <v>264</v>
      </c>
      <c r="AF313" s="68" t="s">
        <v>273</v>
      </c>
      <c r="AG313" s="68" t="s">
        <v>273</v>
      </c>
      <c r="AH313" s="73" t="s">
        <v>22</v>
      </c>
      <c r="AI313" s="74" t="str">
        <f t="shared" si="56"/>
        <v>Moderado</v>
      </c>
      <c r="AJ313" s="75" t="s">
        <v>313</v>
      </c>
      <c r="AK313" s="99" t="s">
        <v>10</v>
      </c>
      <c r="AL313" s="99" t="s">
        <v>17</v>
      </c>
      <c r="AM313" s="98" t="str">
        <f t="shared" si="58"/>
        <v>C4FuerteDirectamente Indirectamente</v>
      </c>
      <c r="AN313" s="75" t="str">
        <f>VLOOKUP(AO313,Hoja3!$G$2:$H$648,2,0)</f>
        <v>A:Improbable / 3:Moderado</v>
      </c>
      <c r="AO313" s="69" t="str">
        <f>VLOOKUP(AM313,Hoja3!F:G,2,0)</f>
        <v>A3</v>
      </c>
      <c r="AP313" s="70" t="str">
        <f>VLOOKUP(AO313,'MATRIZ RAM VALORACIÓN'!$AD$10:$AE$45,2,0)</f>
        <v>Bajo</v>
      </c>
      <c r="AQ313" s="189"/>
      <c r="AR313" s="189"/>
      <c r="AS313" s="110"/>
      <c r="AT313" s="88">
        <f t="shared" si="59"/>
        <v>15</v>
      </c>
      <c r="AU313" s="88">
        <f t="shared" si="60"/>
        <v>70</v>
      </c>
      <c r="AV313" s="89">
        <f t="shared" si="57"/>
        <v>85</v>
      </c>
    </row>
    <row r="314" spans="1:48" s="78" customFormat="1" ht="164.25" hidden="1" customHeight="1" x14ac:dyDescent="0.3">
      <c r="A314" s="98" t="s">
        <v>657</v>
      </c>
      <c r="B314" s="98" t="s">
        <v>658</v>
      </c>
      <c r="C314" s="163" t="s">
        <v>660</v>
      </c>
      <c r="D314" s="146" t="s">
        <v>2196</v>
      </c>
      <c r="E314" s="68" t="s">
        <v>264</v>
      </c>
      <c r="F314" s="68" t="s">
        <v>264</v>
      </c>
      <c r="G314" s="68" t="s">
        <v>264</v>
      </c>
      <c r="H314" s="68" t="s">
        <v>264</v>
      </c>
      <c r="I314" s="68" t="s">
        <v>264</v>
      </c>
      <c r="J314" s="68" t="s">
        <v>273</v>
      </c>
      <c r="K314" s="95" t="s">
        <v>25</v>
      </c>
      <c r="L314" s="95" t="s">
        <v>21</v>
      </c>
      <c r="M314" s="69" t="str">
        <f t="shared" si="53"/>
        <v>C - Posible / 4 - Mayor</v>
      </c>
      <c r="N314" s="69" t="str">
        <f t="shared" si="54"/>
        <v>C4</v>
      </c>
      <c r="O314" s="70" t="str">
        <f>VLOOKUP(N314,'MATRIZ RAM VALORACIÓN'!$AD$10:$AE$45,2,0)</f>
        <v>Intermedio</v>
      </c>
      <c r="P314" s="71" t="str">
        <f t="shared" si="55"/>
        <v>Medio</v>
      </c>
      <c r="Q314" s="153" t="s">
        <v>2266</v>
      </c>
      <c r="R314" s="157" t="s">
        <v>2267</v>
      </c>
      <c r="S314" s="180" t="s">
        <v>33</v>
      </c>
      <c r="T314" s="172" t="s">
        <v>2389</v>
      </c>
      <c r="U314" s="73" t="s">
        <v>318</v>
      </c>
      <c r="V314" s="73" t="s">
        <v>267</v>
      </c>
      <c r="W314" s="68" t="s">
        <v>264</v>
      </c>
      <c r="X314" s="68" t="s">
        <v>264</v>
      </c>
      <c r="Y314" s="68" t="s">
        <v>264</v>
      </c>
      <c r="Z314" s="68" t="s">
        <v>273</v>
      </c>
      <c r="AA314" s="68" t="s">
        <v>264</v>
      </c>
      <c r="AB314" s="68" t="s">
        <v>273</v>
      </c>
      <c r="AC314" s="68" t="s">
        <v>264</v>
      </c>
      <c r="AD314" s="68" t="s">
        <v>264</v>
      </c>
      <c r="AE314" s="68" t="s">
        <v>264</v>
      </c>
      <c r="AF314" s="68" t="s">
        <v>273</v>
      </c>
      <c r="AG314" s="68" t="s">
        <v>273</v>
      </c>
      <c r="AH314" s="73" t="s">
        <v>22</v>
      </c>
      <c r="AI314" s="74" t="str">
        <f t="shared" si="56"/>
        <v>Débil</v>
      </c>
      <c r="AJ314" s="75" t="s">
        <v>313</v>
      </c>
      <c r="AK314" s="99" t="s">
        <v>10</v>
      </c>
      <c r="AL314" s="99" t="s">
        <v>17</v>
      </c>
      <c r="AM314" s="98" t="str">
        <f t="shared" si="58"/>
        <v>C4FuerteDirectamente Indirectamente</v>
      </c>
      <c r="AN314" s="75" t="str">
        <f>VLOOKUP(AO314,Hoja3!$G$2:$H$648,2,0)</f>
        <v>A:Improbable / 3:Moderado</v>
      </c>
      <c r="AO314" s="69" t="str">
        <f>VLOOKUP(AM314,Hoja3!F:G,2,0)</f>
        <v>A3</v>
      </c>
      <c r="AP314" s="70" t="str">
        <f>VLOOKUP(AO314,'MATRIZ RAM VALORACIÓN'!$AD$10:$AE$45,2,0)</f>
        <v>Bajo</v>
      </c>
      <c r="AQ314" s="189"/>
      <c r="AR314" s="189"/>
      <c r="AS314" s="110"/>
      <c r="AT314" s="88"/>
      <c r="AU314" s="88"/>
      <c r="AV314" s="89"/>
    </row>
    <row r="315" spans="1:48" s="78" customFormat="1" ht="164.25" hidden="1" customHeight="1" x14ac:dyDescent="0.3">
      <c r="A315" s="98" t="s">
        <v>657</v>
      </c>
      <c r="B315" s="98" t="s">
        <v>658</v>
      </c>
      <c r="C315" s="146" t="s">
        <v>660</v>
      </c>
      <c r="D315" s="146" t="s">
        <v>2196</v>
      </c>
      <c r="E315" s="68" t="s">
        <v>264</v>
      </c>
      <c r="F315" s="68" t="s">
        <v>264</v>
      </c>
      <c r="G315" s="68" t="s">
        <v>264</v>
      </c>
      <c r="H315" s="68" t="s">
        <v>264</v>
      </c>
      <c r="I315" s="68" t="s">
        <v>264</v>
      </c>
      <c r="J315" s="68" t="s">
        <v>273</v>
      </c>
      <c r="K315" s="95" t="s">
        <v>25</v>
      </c>
      <c r="L315" s="95" t="s">
        <v>21</v>
      </c>
      <c r="M315" s="69" t="str">
        <f t="shared" si="53"/>
        <v>C - Posible / 4 - Mayor</v>
      </c>
      <c r="N315" s="69" t="str">
        <f t="shared" si="54"/>
        <v>C4</v>
      </c>
      <c r="O315" s="70" t="str">
        <f>VLOOKUP(N315,'MATRIZ RAM VALORACIÓN'!$AD$10:$AE$45,2,0)</f>
        <v>Intermedio</v>
      </c>
      <c r="P315" s="71" t="str">
        <f t="shared" si="55"/>
        <v>Medio</v>
      </c>
      <c r="Q315" s="115" t="s">
        <v>661</v>
      </c>
      <c r="R315" s="101" t="s">
        <v>2268</v>
      </c>
      <c r="S315" s="180" t="s">
        <v>33</v>
      </c>
      <c r="T315" s="115" t="s">
        <v>1509</v>
      </c>
      <c r="U315" s="73" t="s">
        <v>318</v>
      </c>
      <c r="V315" s="73" t="s">
        <v>267</v>
      </c>
      <c r="W315" s="68" t="s">
        <v>264</v>
      </c>
      <c r="X315" s="68" t="s">
        <v>264</v>
      </c>
      <c r="Y315" s="68" t="s">
        <v>264</v>
      </c>
      <c r="Z315" s="68" t="s">
        <v>273</v>
      </c>
      <c r="AA315" s="68" t="s">
        <v>264</v>
      </c>
      <c r="AB315" s="68" t="s">
        <v>273</v>
      </c>
      <c r="AC315" s="68" t="s">
        <v>264</v>
      </c>
      <c r="AD315" s="68" t="s">
        <v>264</v>
      </c>
      <c r="AE315" s="68" t="s">
        <v>264</v>
      </c>
      <c r="AF315" s="68" t="s">
        <v>273</v>
      </c>
      <c r="AG315" s="68" t="s">
        <v>273</v>
      </c>
      <c r="AH315" s="73" t="s">
        <v>22</v>
      </c>
      <c r="AI315" s="74" t="str">
        <f t="shared" si="56"/>
        <v>Moderado</v>
      </c>
      <c r="AJ315" s="75" t="s">
        <v>313</v>
      </c>
      <c r="AK315" s="99" t="s">
        <v>10</v>
      </c>
      <c r="AL315" s="99" t="s">
        <v>17</v>
      </c>
      <c r="AM315" s="98" t="str">
        <f t="shared" si="58"/>
        <v>C4FuerteDirectamente Indirectamente</v>
      </c>
      <c r="AN315" s="75" t="str">
        <f>VLOOKUP(AO315,Hoja3!$G$2:$H$648,2,0)</f>
        <v>A:Improbable / 3:Moderado</v>
      </c>
      <c r="AO315" s="69" t="str">
        <f>VLOOKUP(AM315,Hoja3!F:G,2,0)</f>
        <v>A3</v>
      </c>
      <c r="AP315" s="70" t="str">
        <f>VLOOKUP(AO315,'MATRIZ RAM VALORACIÓN'!$AD$10:$AE$45,2,0)</f>
        <v>Bajo</v>
      </c>
      <c r="AQ315" s="189"/>
      <c r="AR315" s="189"/>
      <c r="AS315" s="110"/>
      <c r="AT315" s="88">
        <f t="shared" ref="AT315:AT323" si="61">IF(U315="Automático",30,IF(U315="Manual Dependiente de TI",15,IF(U315="Manual",5,0)))</f>
        <v>5</v>
      </c>
      <c r="AU315" s="88">
        <f t="shared" ref="AU315:AU323" si="62">IF(AH315="Observaciones en operatividad",0,IF(AH315="Observaciones en diseño",20,IF(AH315="Sin observaciones",70,0)))</f>
        <v>70</v>
      </c>
      <c r="AV315" s="89">
        <f t="shared" si="57"/>
        <v>75</v>
      </c>
    </row>
    <row r="316" spans="1:48" s="78" customFormat="1" ht="164.25" customHeight="1" x14ac:dyDescent="0.3">
      <c r="A316" s="98" t="s">
        <v>830</v>
      </c>
      <c r="B316" s="98" t="s">
        <v>1595</v>
      </c>
      <c r="C316" s="146" t="s">
        <v>1978</v>
      </c>
      <c r="D316" s="146" t="s">
        <v>1959</v>
      </c>
      <c r="E316" s="68" t="s">
        <v>264</v>
      </c>
      <c r="F316" s="68" t="s">
        <v>273</v>
      </c>
      <c r="G316" s="68" t="s">
        <v>264</v>
      </c>
      <c r="H316" s="68" t="s">
        <v>264</v>
      </c>
      <c r="I316" s="68" t="s">
        <v>264</v>
      </c>
      <c r="J316" s="68" t="s">
        <v>273</v>
      </c>
      <c r="K316" s="95" t="s">
        <v>7</v>
      </c>
      <c r="L316" s="95" t="s">
        <v>26</v>
      </c>
      <c r="M316" s="69" t="str">
        <f t="shared" si="53"/>
        <v xml:space="preserve">F - Con Certeza / 3 - Moderado </v>
      </c>
      <c r="N316" s="69" t="str">
        <f t="shared" si="54"/>
        <v>F3</v>
      </c>
      <c r="O316" s="70" t="str">
        <f>VLOOKUP(N316,'MATRIZ RAM VALORACIÓN'!$AD$10:$AE$45,2,0)</f>
        <v>Alto</v>
      </c>
      <c r="P316" s="71" t="str">
        <f t="shared" si="55"/>
        <v>Alto</v>
      </c>
      <c r="Q316" s="146" t="s">
        <v>2591</v>
      </c>
      <c r="R316" s="145" t="s">
        <v>2590</v>
      </c>
      <c r="S316" s="180" t="s">
        <v>33</v>
      </c>
      <c r="T316" s="94" t="s">
        <v>2592</v>
      </c>
      <c r="U316" s="73" t="s">
        <v>318</v>
      </c>
      <c r="V316" s="73" t="s">
        <v>265</v>
      </c>
      <c r="W316" s="68" t="s">
        <v>273</v>
      </c>
      <c r="X316" s="68" t="s">
        <v>264</v>
      </c>
      <c r="Y316" s="68" t="s">
        <v>264</v>
      </c>
      <c r="Z316" s="68" t="s">
        <v>273</v>
      </c>
      <c r="AA316" s="68" t="s">
        <v>264</v>
      </c>
      <c r="AB316" s="68" t="s">
        <v>264</v>
      </c>
      <c r="AC316" s="68" t="s">
        <v>264</v>
      </c>
      <c r="AD316" s="68" t="s">
        <v>273</v>
      </c>
      <c r="AE316" s="68" t="s">
        <v>264</v>
      </c>
      <c r="AF316" s="68" t="s">
        <v>264</v>
      </c>
      <c r="AG316" s="68" t="s">
        <v>273</v>
      </c>
      <c r="AH316" s="73" t="s">
        <v>22</v>
      </c>
      <c r="AI316" s="74" t="str">
        <f t="shared" si="56"/>
        <v>Moderado</v>
      </c>
      <c r="AJ316" s="75" t="s">
        <v>313</v>
      </c>
      <c r="AK316" s="99" t="s">
        <v>10</v>
      </c>
      <c r="AL316" s="99" t="s">
        <v>17</v>
      </c>
      <c r="AM316" s="98" t="str">
        <f t="shared" si="58"/>
        <v>F3FuerteDirectamente Indirectamente</v>
      </c>
      <c r="AN316" s="75" t="str">
        <f>VLOOKUP(AO316,Hoja3!$G$2:$H$648,2,0)</f>
        <v>D:Probable / 2:Menor</v>
      </c>
      <c r="AO316" s="69" t="str">
        <f>VLOOKUP(AM316,Hoja3!F:G,2,0)</f>
        <v>D2</v>
      </c>
      <c r="AP316" s="70" t="str">
        <f>VLOOKUP(AO316,'MATRIZ RAM VALORACIÓN'!$AD$10:$AE$45,2,0)</f>
        <v>Medio</v>
      </c>
      <c r="AQ316" s="189"/>
      <c r="AR316" s="189"/>
      <c r="AS316" s="110"/>
      <c r="AT316" s="88">
        <f t="shared" si="61"/>
        <v>5</v>
      </c>
      <c r="AU316" s="88">
        <f t="shared" si="62"/>
        <v>70</v>
      </c>
      <c r="AV316" s="89">
        <f t="shared" si="57"/>
        <v>75</v>
      </c>
    </row>
    <row r="317" spans="1:48" s="78" customFormat="1" ht="164.25" customHeight="1" x14ac:dyDescent="0.3">
      <c r="A317" s="98" t="s">
        <v>830</v>
      </c>
      <c r="B317" s="98" t="s">
        <v>1595</v>
      </c>
      <c r="C317" s="146" t="s">
        <v>1978</v>
      </c>
      <c r="D317" s="146" t="s">
        <v>1959</v>
      </c>
      <c r="E317" s="68" t="s">
        <v>264</v>
      </c>
      <c r="F317" s="68" t="s">
        <v>273</v>
      </c>
      <c r="G317" s="68" t="s">
        <v>264</v>
      </c>
      <c r="H317" s="68" t="s">
        <v>264</v>
      </c>
      <c r="I317" s="68" t="s">
        <v>264</v>
      </c>
      <c r="J317" s="68" t="s">
        <v>273</v>
      </c>
      <c r="K317" s="95" t="s">
        <v>7</v>
      </c>
      <c r="L317" s="95" t="s">
        <v>26</v>
      </c>
      <c r="M317" s="69" t="str">
        <f t="shared" si="53"/>
        <v xml:space="preserve">F - Con Certeza / 3 - Moderado </v>
      </c>
      <c r="N317" s="69" t="str">
        <f t="shared" si="54"/>
        <v>F3</v>
      </c>
      <c r="O317" s="70" t="str">
        <f>VLOOKUP(N317,'MATRIZ RAM VALORACIÓN'!$AD$10:$AE$45,2,0)</f>
        <v>Alto</v>
      </c>
      <c r="P317" s="71" t="str">
        <f t="shared" si="55"/>
        <v>Alto</v>
      </c>
      <c r="Q317" s="115" t="s">
        <v>2065</v>
      </c>
      <c r="R317" s="145" t="s">
        <v>2418</v>
      </c>
      <c r="S317" s="180" t="s">
        <v>359</v>
      </c>
      <c r="T317" s="94" t="s">
        <v>3008</v>
      </c>
      <c r="U317" s="73" t="s">
        <v>318</v>
      </c>
      <c r="V317" s="73" t="s">
        <v>267</v>
      </c>
      <c r="W317" s="68" t="s">
        <v>273</v>
      </c>
      <c r="X317" s="68" t="s">
        <v>264</v>
      </c>
      <c r="Y317" s="68" t="s">
        <v>264</v>
      </c>
      <c r="Z317" s="68" t="s">
        <v>273</v>
      </c>
      <c r="AA317" s="68" t="s">
        <v>264</v>
      </c>
      <c r="AB317" s="68" t="s">
        <v>264</v>
      </c>
      <c r="AC317" s="68" t="s">
        <v>264</v>
      </c>
      <c r="AD317" s="68" t="s">
        <v>273</v>
      </c>
      <c r="AE317" s="68" t="s">
        <v>264</v>
      </c>
      <c r="AF317" s="68" t="s">
        <v>264</v>
      </c>
      <c r="AG317" s="68" t="s">
        <v>273</v>
      </c>
      <c r="AH317" s="73" t="s">
        <v>22</v>
      </c>
      <c r="AI317" s="74" t="str">
        <f t="shared" si="56"/>
        <v>Moderado</v>
      </c>
      <c r="AJ317" s="75" t="s">
        <v>313</v>
      </c>
      <c r="AK317" s="99" t="s">
        <v>10</v>
      </c>
      <c r="AL317" s="99" t="s">
        <v>17</v>
      </c>
      <c r="AM317" s="98" t="str">
        <f t="shared" si="58"/>
        <v>F3FuerteDirectamente Indirectamente</v>
      </c>
      <c r="AN317" s="75" t="str">
        <f>VLOOKUP(AO317,Hoja3!$G$2:$H$648,2,0)</f>
        <v>D:Probable / 2:Menor</v>
      </c>
      <c r="AO317" s="69" t="str">
        <f>VLOOKUP(AM317,Hoja3!F:G,2,0)</f>
        <v>D2</v>
      </c>
      <c r="AP317" s="70" t="str">
        <f>VLOOKUP(AO317,'MATRIZ RAM VALORACIÓN'!$AD$10:$AE$45,2,0)</f>
        <v>Medio</v>
      </c>
      <c r="AQ317" s="189"/>
      <c r="AR317" s="189"/>
      <c r="AS317" s="110"/>
      <c r="AT317" s="88">
        <f t="shared" si="61"/>
        <v>5</v>
      </c>
      <c r="AU317" s="88">
        <f t="shared" si="62"/>
        <v>70</v>
      </c>
      <c r="AV317" s="89">
        <f t="shared" si="57"/>
        <v>75</v>
      </c>
    </row>
    <row r="318" spans="1:48" s="78" customFormat="1" ht="164.25" customHeight="1" x14ac:dyDescent="0.3">
      <c r="A318" s="98" t="s">
        <v>830</v>
      </c>
      <c r="B318" s="98" t="s">
        <v>1595</v>
      </c>
      <c r="C318" s="146" t="s">
        <v>1978</v>
      </c>
      <c r="D318" s="146" t="s">
        <v>1959</v>
      </c>
      <c r="E318" s="68" t="s">
        <v>264</v>
      </c>
      <c r="F318" s="68" t="s">
        <v>273</v>
      </c>
      <c r="G318" s="68" t="s">
        <v>264</v>
      </c>
      <c r="H318" s="68" t="s">
        <v>264</v>
      </c>
      <c r="I318" s="68" t="s">
        <v>264</v>
      </c>
      <c r="J318" s="68" t="s">
        <v>273</v>
      </c>
      <c r="K318" s="95" t="s">
        <v>7</v>
      </c>
      <c r="L318" s="95" t="s">
        <v>26</v>
      </c>
      <c r="M318" s="69" t="str">
        <f t="shared" si="53"/>
        <v xml:space="preserve">F - Con Certeza / 3 - Moderado </v>
      </c>
      <c r="N318" s="69" t="str">
        <f t="shared" si="54"/>
        <v>F3</v>
      </c>
      <c r="O318" s="70" t="str">
        <f>VLOOKUP(N318,'MATRIZ RAM VALORACIÓN'!$AD$10:$AE$45,2,0)</f>
        <v>Alto</v>
      </c>
      <c r="P318" s="71" t="str">
        <f t="shared" si="55"/>
        <v>Alto</v>
      </c>
      <c r="Q318" s="115" t="s">
        <v>2066</v>
      </c>
      <c r="R318" s="101" t="s">
        <v>871</v>
      </c>
      <c r="S318" s="180" t="s">
        <v>359</v>
      </c>
      <c r="T318" s="94" t="s">
        <v>2409</v>
      </c>
      <c r="U318" s="73" t="s">
        <v>318</v>
      </c>
      <c r="V318" s="73" t="s">
        <v>267</v>
      </c>
      <c r="W318" s="68" t="s">
        <v>273</v>
      </c>
      <c r="X318" s="68" t="s">
        <v>264</v>
      </c>
      <c r="Y318" s="68" t="s">
        <v>264</v>
      </c>
      <c r="Z318" s="68" t="s">
        <v>273</v>
      </c>
      <c r="AA318" s="68" t="s">
        <v>264</v>
      </c>
      <c r="AB318" s="68" t="s">
        <v>264</v>
      </c>
      <c r="AC318" s="68" t="s">
        <v>264</v>
      </c>
      <c r="AD318" s="68" t="s">
        <v>273</v>
      </c>
      <c r="AE318" s="68" t="s">
        <v>264</v>
      </c>
      <c r="AF318" s="68" t="s">
        <v>264</v>
      </c>
      <c r="AG318" s="68" t="s">
        <v>273</v>
      </c>
      <c r="AH318" s="73" t="s">
        <v>22</v>
      </c>
      <c r="AI318" s="74" t="str">
        <f t="shared" si="56"/>
        <v>Moderado</v>
      </c>
      <c r="AJ318" s="75" t="s">
        <v>313</v>
      </c>
      <c r="AK318" s="99" t="s">
        <v>10</v>
      </c>
      <c r="AL318" s="99" t="s">
        <v>17</v>
      </c>
      <c r="AM318" s="98" t="str">
        <f t="shared" si="58"/>
        <v>F3FuerteDirectamente Indirectamente</v>
      </c>
      <c r="AN318" s="75" t="str">
        <f>VLOOKUP(AO318,Hoja3!$G$2:$H$648,2,0)</f>
        <v>D:Probable / 2:Menor</v>
      </c>
      <c r="AO318" s="69" t="str">
        <f>VLOOKUP(AM318,Hoja3!F:G,2,0)</f>
        <v>D2</v>
      </c>
      <c r="AP318" s="70" t="str">
        <f>VLOOKUP(AO318,'MATRIZ RAM VALORACIÓN'!$AD$10:$AE$45,2,0)</f>
        <v>Medio</v>
      </c>
      <c r="AQ318" s="189"/>
      <c r="AR318" s="189"/>
      <c r="AS318" s="110"/>
      <c r="AT318" s="88">
        <f t="shared" si="61"/>
        <v>5</v>
      </c>
      <c r="AU318" s="88">
        <f t="shared" si="62"/>
        <v>70</v>
      </c>
      <c r="AV318" s="89">
        <f t="shared" ref="AV318" si="63">AT318+AU318</f>
        <v>75</v>
      </c>
    </row>
    <row r="319" spans="1:48" s="78" customFormat="1" ht="164.25" customHeight="1" x14ac:dyDescent="0.3">
      <c r="A319" s="98" t="s">
        <v>830</v>
      </c>
      <c r="B319" s="98" t="s">
        <v>1595</v>
      </c>
      <c r="C319" s="146" t="s">
        <v>1978</v>
      </c>
      <c r="D319" s="146" t="s">
        <v>1959</v>
      </c>
      <c r="E319" s="68" t="s">
        <v>264</v>
      </c>
      <c r="F319" s="68" t="s">
        <v>273</v>
      </c>
      <c r="G319" s="68" t="s">
        <v>264</v>
      </c>
      <c r="H319" s="68" t="s">
        <v>264</v>
      </c>
      <c r="I319" s="68" t="s">
        <v>264</v>
      </c>
      <c r="J319" s="68" t="s">
        <v>273</v>
      </c>
      <c r="K319" s="95" t="s">
        <v>7</v>
      </c>
      <c r="L319" s="95" t="s">
        <v>26</v>
      </c>
      <c r="M319" s="69" t="str">
        <f t="shared" si="53"/>
        <v xml:space="preserve">F - Con Certeza / 3 - Moderado </v>
      </c>
      <c r="N319" s="69" t="str">
        <f t="shared" si="54"/>
        <v>F3</v>
      </c>
      <c r="O319" s="70" t="str">
        <f>VLOOKUP(N319,'MATRIZ RAM VALORACIÓN'!$AD$10:$AE$45,2,0)</f>
        <v>Alto</v>
      </c>
      <c r="P319" s="71" t="str">
        <f t="shared" si="55"/>
        <v>Alto</v>
      </c>
      <c r="Q319" s="115" t="s">
        <v>1957</v>
      </c>
      <c r="R319" s="145" t="s">
        <v>1956</v>
      </c>
      <c r="S319" s="180" t="s">
        <v>33</v>
      </c>
      <c r="T319" s="94" t="s">
        <v>2423</v>
      </c>
      <c r="U319" s="73" t="s">
        <v>318</v>
      </c>
      <c r="V319" s="73" t="s">
        <v>265</v>
      </c>
      <c r="W319" s="68" t="s">
        <v>273</v>
      </c>
      <c r="X319" s="68" t="s">
        <v>264</v>
      </c>
      <c r="Y319" s="68" t="s">
        <v>264</v>
      </c>
      <c r="Z319" s="68" t="s">
        <v>273</v>
      </c>
      <c r="AA319" s="68" t="s">
        <v>264</v>
      </c>
      <c r="AB319" s="68" t="s">
        <v>264</v>
      </c>
      <c r="AC319" s="68" t="s">
        <v>264</v>
      </c>
      <c r="AD319" s="68" t="s">
        <v>273</v>
      </c>
      <c r="AE319" s="68" t="s">
        <v>264</v>
      </c>
      <c r="AF319" s="68" t="s">
        <v>264</v>
      </c>
      <c r="AG319" s="68" t="s">
        <v>273</v>
      </c>
      <c r="AH319" s="73" t="s">
        <v>22</v>
      </c>
      <c r="AI319" s="74" t="str">
        <f t="shared" si="56"/>
        <v>Moderado</v>
      </c>
      <c r="AJ319" s="75" t="s">
        <v>313</v>
      </c>
      <c r="AK319" s="99" t="s">
        <v>10</v>
      </c>
      <c r="AL319" s="99" t="s">
        <v>17</v>
      </c>
      <c r="AM319" s="98" t="str">
        <f t="shared" si="58"/>
        <v>F3FuerteDirectamente Indirectamente</v>
      </c>
      <c r="AN319" s="75" t="str">
        <f>VLOOKUP(AO319,Hoja3!$G$2:$H$648,2,0)</f>
        <v>D:Probable / 2:Menor</v>
      </c>
      <c r="AO319" s="69" t="str">
        <f>VLOOKUP(AM319,Hoja3!F:G,2,0)</f>
        <v>D2</v>
      </c>
      <c r="AP319" s="70" t="str">
        <f>VLOOKUP(AO319,'MATRIZ RAM VALORACIÓN'!$AD$10:$AE$45,2,0)</f>
        <v>Medio</v>
      </c>
      <c r="AQ319" s="189"/>
      <c r="AR319" s="189"/>
      <c r="AS319" s="110"/>
      <c r="AT319" s="88">
        <f t="shared" si="61"/>
        <v>5</v>
      </c>
      <c r="AU319" s="88">
        <f t="shared" si="62"/>
        <v>70</v>
      </c>
      <c r="AV319" s="89">
        <f t="shared" si="57"/>
        <v>75</v>
      </c>
    </row>
    <row r="320" spans="1:48" s="111" customFormat="1" ht="164.25" customHeight="1" x14ac:dyDescent="0.3">
      <c r="A320" s="98" t="s">
        <v>830</v>
      </c>
      <c r="B320" s="98" t="s">
        <v>1595</v>
      </c>
      <c r="C320" s="333" t="s">
        <v>867</v>
      </c>
      <c r="D320" s="146" t="s">
        <v>3432</v>
      </c>
      <c r="E320" s="68" t="s">
        <v>273</v>
      </c>
      <c r="F320" s="68" t="s">
        <v>273</v>
      </c>
      <c r="G320" s="68" t="s">
        <v>264</v>
      </c>
      <c r="H320" s="68" t="s">
        <v>264</v>
      </c>
      <c r="I320" s="68" t="s">
        <v>273</v>
      </c>
      <c r="J320" s="68" t="s">
        <v>264</v>
      </c>
      <c r="K320" s="95" t="s">
        <v>29</v>
      </c>
      <c r="L320" s="95" t="s">
        <v>26</v>
      </c>
      <c r="M320" s="69" t="str">
        <f t="shared" si="53"/>
        <v xml:space="preserve">B - Raro / 3 - Moderado </v>
      </c>
      <c r="N320" s="69" t="str">
        <f t="shared" si="54"/>
        <v>B3</v>
      </c>
      <c r="O320" s="70" t="str">
        <f>VLOOKUP(N320,'MATRIZ RAM VALORACIÓN'!$AD$10:$AE$45,2,0)</f>
        <v>Medio</v>
      </c>
      <c r="P320" s="71" t="str">
        <f t="shared" si="55"/>
        <v>Bajo</v>
      </c>
      <c r="Q320" s="145" t="s">
        <v>1766</v>
      </c>
      <c r="R320" s="145" t="s">
        <v>2424</v>
      </c>
      <c r="S320" s="180" t="s">
        <v>359</v>
      </c>
      <c r="T320" s="160" t="s">
        <v>2372</v>
      </c>
      <c r="U320" s="73" t="s">
        <v>311</v>
      </c>
      <c r="V320" s="73" t="s">
        <v>265</v>
      </c>
      <c r="W320" s="68" t="s">
        <v>273</v>
      </c>
      <c r="X320" s="68" t="s">
        <v>273</v>
      </c>
      <c r="Y320" s="68" t="s">
        <v>264</v>
      </c>
      <c r="Z320" s="68" t="s">
        <v>273</v>
      </c>
      <c r="AA320" s="68" t="s">
        <v>273</v>
      </c>
      <c r="AB320" s="68" t="s">
        <v>264</v>
      </c>
      <c r="AC320" s="68" t="s">
        <v>264</v>
      </c>
      <c r="AD320" s="68" t="s">
        <v>264</v>
      </c>
      <c r="AE320" s="68" t="s">
        <v>264</v>
      </c>
      <c r="AF320" s="68" t="s">
        <v>273</v>
      </c>
      <c r="AG320" s="68" t="s">
        <v>273</v>
      </c>
      <c r="AH320" s="73" t="s">
        <v>22</v>
      </c>
      <c r="AI320" s="74" t="str">
        <f t="shared" si="56"/>
        <v>Moderado</v>
      </c>
      <c r="AJ320" s="75" t="s">
        <v>313</v>
      </c>
      <c r="AK320" s="99" t="s">
        <v>10</v>
      </c>
      <c r="AL320" s="99" t="s">
        <v>17</v>
      </c>
      <c r="AM320" s="98" t="str">
        <f t="shared" si="58"/>
        <v>B3FuerteDirectamente Indirectamente</v>
      </c>
      <c r="AN320" s="75" t="str">
        <f>VLOOKUP(AO320,Hoja3!$G$2:$H$648,2,0)</f>
        <v>A:Improbable / 2:Menor</v>
      </c>
      <c r="AO320" s="69" t="str">
        <f>VLOOKUP(AM320,Hoja3!F:G,2,0)</f>
        <v>A2</v>
      </c>
      <c r="AP320" s="70" t="str">
        <f>VLOOKUP(AO320,'MATRIZ RAM VALORACIÓN'!$AD$10:$AE$45,2,0)</f>
        <v>Bajo</v>
      </c>
      <c r="AQ320" s="189"/>
      <c r="AR320" s="189"/>
      <c r="AS320" s="110"/>
      <c r="AT320" s="88">
        <f t="shared" si="61"/>
        <v>15</v>
      </c>
      <c r="AU320" s="88">
        <f t="shared" si="62"/>
        <v>70</v>
      </c>
      <c r="AV320" s="89">
        <f t="shared" si="57"/>
        <v>85</v>
      </c>
    </row>
    <row r="321" spans="1:48" s="111" customFormat="1" ht="164.25" hidden="1" customHeight="1" x14ac:dyDescent="0.3">
      <c r="A321" s="98" t="s">
        <v>830</v>
      </c>
      <c r="B321" s="98" t="s">
        <v>1595</v>
      </c>
      <c r="C321" s="163" t="s">
        <v>867</v>
      </c>
      <c r="D321" s="200" t="s">
        <v>3432</v>
      </c>
      <c r="E321" s="68" t="s">
        <v>273</v>
      </c>
      <c r="F321" s="68" t="s">
        <v>264</v>
      </c>
      <c r="G321" s="68" t="s">
        <v>264</v>
      </c>
      <c r="H321" s="68" t="s">
        <v>264</v>
      </c>
      <c r="I321" s="68" t="s">
        <v>273</v>
      </c>
      <c r="J321" s="68" t="s">
        <v>264</v>
      </c>
      <c r="K321" s="95" t="s">
        <v>29</v>
      </c>
      <c r="L321" s="95" t="s">
        <v>26</v>
      </c>
      <c r="M321" s="69" t="str">
        <f t="shared" si="53"/>
        <v xml:space="preserve">B - Raro / 3 - Moderado </v>
      </c>
      <c r="N321" s="69" t="str">
        <f t="shared" si="54"/>
        <v>B3</v>
      </c>
      <c r="O321" s="70" t="str">
        <f>VLOOKUP(N321,'MATRIZ RAM VALORACIÓN'!$AD$10:$AE$45,2,0)</f>
        <v>Medio</v>
      </c>
      <c r="P321" s="71" t="str">
        <f t="shared" si="55"/>
        <v>Bajo</v>
      </c>
      <c r="Q321" s="115" t="s">
        <v>3382</v>
      </c>
      <c r="R321" s="101" t="s">
        <v>3383</v>
      </c>
      <c r="S321" s="180" t="s">
        <v>38</v>
      </c>
      <c r="T321" s="171" t="s">
        <v>3385</v>
      </c>
      <c r="U321" s="73" t="s">
        <v>311</v>
      </c>
      <c r="V321" s="73" t="s">
        <v>265</v>
      </c>
      <c r="W321" s="68" t="s">
        <v>273</v>
      </c>
      <c r="X321" s="68" t="s">
        <v>273</v>
      </c>
      <c r="Y321" s="68" t="s">
        <v>264</v>
      </c>
      <c r="Z321" s="68" t="s">
        <v>273</v>
      </c>
      <c r="AA321" s="68" t="s">
        <v>273</v>
      </c>
      <c r="AB321" s="68" t="s">
        <v>264</v>
      </c>
      <c r="AC321" s="68" t="s">
        <v>264</v>
      </c>
      <c r="AD321" s="68" t="s">
        <v>264</v>
      </c>
      <c r="AE321" s="68" t="s">
        <v>264</v>
      </c>
      <c r="AF321" s="68" t="s">
        <v>264</v>
      </c>
      <c r="AG321" s="68" t="s">
        <v>273</v>
      </c>
      <c r="AH321" s="73" t="s">
        <v>9</v>
      </c>
      <c r="AI321" s="74" t="str">
        <f t="shared" si="56"/>
        <v>Débil</v>
      </c>
      <c r="AJ321" s="75" t="s">
        <v>313</v>
      </c>
      <c r="AK321" s="99" t="s">
        <v>10</v>
      </c>
      <c r="AL321" s="99" t="s">
        <v>17</v>
      </c>
      <c r="AM321" s="98" t="str">
        <f t="shared" si="58"/>
        <v>B3FuerteDirectamente Indirectamente</v>
      </c>
      <c r="AN321" s="75" t="str">
        <f>VLOOKUP(AO321,Hoja3!$G$2:$H$648,2,0)</f>
        <v>A:Improbable / 2:Menor</v>
      </c>
      <c r="AO321" s="69" t="str">
        <f>VLOOKUP(AM321,Hoja3!F:G,2,0)</f>
        <v>A2</v>
      </c>
      <c r="AP321" s="70" t="str">
        <f>VLOOKUP(AO321,'MATRIZ RAM VALORACIÓN'!$AD$10:$AE$45,2,0)</f>
        <v>Bajo</v>
      </c>
      <c r="AQ321" s="189"/>
      <c r="AR321" s="189"/>
      <c r="AS321" s="110"/>
      <c r="AT321" s="88">
        <f t="shared" si="61"/>
        <v>15</v>
      </c>
      <c r="AU321" s="88">
        <f t="shared" si="62"/>
        <v>20</v>
      </c>
      <c r="AV321" s="89">
        <f t="shared" si="57"/>
        <v>35</v>
      </c>
    </row>
    <row r="322" spans="1:48" s="111" customFormat="1" ht="164.25" customHeight="1" x14ac:dyDescent="0.3">
      <c r="A322" s="98" t="s">
        <v>830</v>
      </c>
      <c r="B322" s="98" t="s">
        <v>1595</v>
      </c>
      <c r="C322" s="333" t="s">
        <v>867</v>
      </c>
      <c r="D322" s="146" t="s">
        <v>3432</v>
      </c>
      <c r="E322" s="68" t="s">
        <v>273</v>
      </c>
      <c r="F322" s="68" t="s">
        <v>273</v>
      </c>
      <c r="G322" s="68" t="s">
        <v>264</v>
      </c>
      <c r="H322" s="68" t="s">
        <v>264</v>
      </c>
      <c r="I322" s="68" t="s">
        <v>273</v>
      </c>
      <c r="J322" s="68" t="s">
        <v>264</v>
      </c>
      <c r="K322" s="95" t="s">
        <v>29</v>
      </c>
      <c r="L322" s="95" t="s">
        <v>26</v>
      </c>
      <c r="M322" s="69" t="str">
        <f t="shared" ref="M322:M385" si="64">CONCATENATE(K322," / ",L322)</f>
        <v xml:space="preserve">B - Raro / 3 - Moderado </v>
      </c>
      <c r="N322" s="69" t="str">
        <f t="shared" ref="N322:N385" si="65">CONCATENATE(MID(K322,1,1),MID(L322,1,1))</f>
        <v>B3</v>
      </c>
      <c r="O322" s="70" t="str">
        <f>VLOOKUP(N322,'MATRIZ RAM VALORACIÓN'!$AD$10:$AE$45,2,0)</f>
        <v>Medio</v>
      </c>
      <c r="P322" s="71" t="str">
        <f t="shared" ref="P322:P385" si="66">+IF(O322="Muy Alto","Muy Alto",+IF(O322="Alto","Alto",+IF(O322="Intermedio","Medio",+IF(O322="Medio","Bajo",+IF(O322="Bajo","Bajo","Sin Homologacion")))))</f>
        <v>Bajo</v>
      </c>
      <c r="Q322" s="115" t="s">
        <v>2084</v>
      </c>
      <c r="R322" s="101" t="s">
        <v>2312</v>
      </c>
      <c r="S322" s="180" t="s">
        <v>359</v>
      </c>
      <c r="T322" s="94" t="s">
        <v>2088</v>
      </c>
      <c r="U322" s="73" t="s">
        <v>318</v>
      </c>
      <c r="V322" s="73" t="s">
        <v>267</v>
      </c>
      <c r="W322" s="68" t="s">
        <v>273</v>
      </c>
      <c r="X322" s="68" t="s">
        <v>264</v>
      </c>
      <c r="Y322" s="68" t="s">
        <v>264</v>
      </c>
      <c r="Z322" s="68" t="s">
        <v>273</v>
      </c>
      <c r="AA322" s="68" t="s">
        <v>273</v>
      </c>
      <c r="AB322" s="68" t="s">
        <v>264</v>
      </c>
      <c r="AC322" s="68" t="s">
        <v>264</v>
      </c>
      <c r="AD322" s="68" t="s">
        <v>264</v>
      </c>
      <c r="AE322" s="68" t="s">
        <v>264</v>
      </c>
      <c r="AF322" s="68" t="s">
        <v>273</v>
      </c>
      <c r="AG322" s="68" t="s">
        <v>273</v>
      </c>
      <c r="AH322" s="73" t="s">
        <v>22</v>
      </c>
      <c r="AI322" s="74" t="str">
        <f t="shared" ref="AI322:AI385" si="67">IF(AV322&gt;=90,"Fuerte",IF(AV322&gt;=75,"Moderado","Débil"))</f>
        <v>Moderado</v>
      </c>
      <c r="AJ322" s="75" t="s">
        <v>313</v>
      </c>
      <c r="AK322" s="99" t="s">
        <v>10</v>
      </c>
      <c r="AL322" s="99" t="s">
        <v>17</v>
      </c>
      <c r="AM322" s="98" t="str">
        <f t="shared" si="58"/>
        <v>B3FuerteDirectamente Indirectamente</v>
      </c>
      <c r="AN322" s="75" t="str">
        <f>VLOOKUP(AO322,Hoja3!$G$2:$H$648,2,0)</f>
        <v>A:Improbable / 2:Menor</v>
      </c>
      <c r="AO322" s="69" t="str">
        <f>VLOOKUP(AM322,Hoja3!F:G,2,0)</f>
        <v>A2</v>
      </c>
      <c r="AP322" s="70" t="str">
        <f>VLOOKUP(AO322,'MATRIZ RAM VALORACIÓN'!$AD$10:$AE$45,2,0)</f>
        <v>Bajo</v>
      </c>
      <c r="AQ322" s="189"/>
      <c r="AR322" s="189"/>
      <c r="AS322" s="110"/>
      <c r="AT322" s="88">
        <f t="shared" si="61"/>
        <v>5</v>
      </c>
      <c r="AU322" s="88">
        <f t="shared" si="62"/>
        <v>70</v>
      </c>
      <c r="AV322" s="89">
        <f t="shared" si="57"/>
        <v>75</v>
      </c>
    </row>
    <row r="323" spans="1:48" s="111" customFormat="1" ht="164.25" customHeight="1" x14ac:dyDescent="0.3">
      <c r="A323" s="98" t="s">
        <v>830</v>
      </c>
      <c r="B323" s="98" t="s">
        <v>1595</v>
      </c>
      <c r="C323" s="333" t="s">
        <v>865</v>
      </c>
      <c r="D323" s="146" t="s">
        <v>3433</v>
      </c>
      <c r="E323" s="68" t="s">
        <v>273</v>
      </c>
      <c r="F323" s="68" t="s">
        <v>273</v>
      </c>
      <c r="G323" s="68" t="s">
        <v>273</v>
      </c>
      <c r="H323" s="68" t="s">
        <v>264</v>
      </c>
      <c r="I323" s="68" t="s">
        <v>273</v>
      </c>
      <c r="J323" s="68" t="s">
        <v>264</v>
      </c>
      <c r="K323" s="95" t="s">
        <v>35</v>
      </c>
      <c r="L323" s="95" t="s">
        <v>21</v>
      </c>
      <c r="M323" s="69" t="str">
        <f t="shared" si="64"/>
        <v>A - Improbable / 4 - Mayor</v>
      </c>
      <c r="N323" s="69" t="str">
        <f t="shared" si="65"/>
        <v>A4</v>
      </c>
      <c r="O323" s="70" t="str">
        <f>VLOOKUP(N323,'MATRIZ RAM VALORACIÓN'!$AD$10:$AE$45,2,0)</f>
        <v>Bajo</v>
      </c>
      <c r="P323" s="71" t="str">
        <f t="shared" si="66"/>
        <v>Bajo</v>
      </c>
      <c r="Q323" s="115" t="s">
        <v>319</v>
      </c>
      <c r="R323" s="137" t="s">
        <v>2223</v>
      </c>
      <c r="S323" s="179" t="s">
        <v>359</v>
      </c>
      <c r="T323" s="135" t="s">
        <v>1940</v>
      </c>
      <c r="U323" s="84" t="s">
        <v>318</v>
      </c>
      <c r="V323" s="73" t="s">
        <v>267</v>
      </c>
      <c r="W323" s="68" t="s">
        <v>273</v>
      </c>
      <c r="X323" s="68" t="s">
        <v>264</v>
      </c>
      <c r="Y323" s="68" t="s">
        <v>264</v>
      </c>
      <c r="Z323" s="68" t="s">
        <v>273</v>
      </c>
      <c r="AA323" s="68" t="s">
        <v>273</v>
      </c>
      <c r="AB323" s="68" t="s">
        <v>264</v>
      </c>
      <c r="AC323" s="68" t="s">
        <v>264</v>
      </c>
      <c r="AD323" s="68" t="s">
        <v>264</v>
      </c>
      <c r="AE323" s="68" t="s">
        <v>264</v>
      </c>
      <c r="AF323" s="68" t="s">
        <v>273</v>
      </c>
      <c r="AG323" s="68" t="s">
        <v>273</v>
      </c>
      <c r="AH323" s="73" t="s">
        <v>22</v>
      </c>
      <c r="AI323" s="74" t="str">
        <f t="shared" si="67"/>
        <v>Moderado</v>
      </c>
      <c r="AJ323" s="75" t="s">
        <v>313</v>
      </c>
      <c r="AK323" s="99" t="s">
        <v>10</v>
      </c>
      <c r="AL323" s="99" t="s">
        <v>17</v>
      </c>
      <c r="AM323" s="98" t="str">
        <f t="shared" si="58"/>
        <v>A4FuerteDirectamente Indirectamente</v>
      </c>
      <c r="AN323" s="75" t="str">
        <f>VLOOKUP(AO323,Hoja3!$G$2:$H$648,2,0)</f>
        <v>A:Improbable / 3:Moderado</v>
      </c>
      <c r="AO323" s="69" t="str">
        <f>VLOOKUP(AM323,Hoja3!F:G,2,0)</f>
        <v>A3</v>
      </c>
      <c r="AP323" s="70" t="str">
        <f>VLOOKUP(AO323,'MATRIZ RAM VALORACIÓN'!$AD$10:$AE$45,2,0)</f>
        <v>Bajo</v>
      </c>
      <c r="AQ323" s="189"/>
      <c r="AR323" s="189"/>
      <c r="AS323" s="110"/>
      <c r="AT323" s="88">
        <f t="shared" si="61"/>
        <v>5</v>
      </c>
      <c r="AU323" s="88">
        <f t="shared" si="62"/>
        <v>70</v>
      </c>
      <c r="AV323" s="89">
        <f t="shared" si="57"/>
        <v>75</v>
      </c>
    </row>
    <row r="324" spans="1:48" s="111" customFormat="1" ht="164.25" hidden="1" customHeight="1" x14ac:dyDescent="0.3">
      <c r="A324" s="98" t="s">
        <v>830</v>
      </c>
      <c r="B324" s="98" t="s">
        <v>1595</v>
      </c>
      <c r="C324" s="163" t="s">
        <v>863</v>
      </c>
      <c r="D324" s="146" t="s">
        <v>864</v>
      </c>
      <c r="E324" s="68" t="s">
        <v>264</v>
      </c>
      <c r="F324" s="68" t="s">
        <v>264</v>
      </c>
      <c r="G324" s="68" t="s">
        <v>264</v>
      </c>
      <c r="H324" s="68" t="s">
        <v>264</v>
      </c>
      <c r="I324" s="68" t="s">
        <v>273</v>
      </c>
      <c r="J324" s="68" t="s">
        <v>264</v>
      </c>
      <c r="K324" s="95" t="s">
        <v>13</v>
      </c>
      <c r="L324" s="95" t="s">
        <v>26</v>
      </c>
      <c r="M324" s="69" t="str">
        <f t="shared" si="64"/>
        <v xml:space="preserve">E - Muy Probable / 3 - Moderado </v>
      </c>
      <c r="N324" s="69" t="str">
        <f t="shared" si="65"/>
        <v>E3</v>
      </c>
      <c r="O324" s="70" t="str">
        <f>VLOOKUP(N324,'MATRIZ RAM VALORACIÓN'!$AD$10:$AE$45,2,0)</f>
        <v>Intermedio</v>
      </c>
      <c r="P324" s="71" t="str">
        <f t="shared" si="66"/>
        <v>Medio</v>
      </c>
      <c r="Q324" s="115" t="s">
        <v>857</v>
      </c>
      <c r="R324" s="101" t="s">
        <v>2067</v>
      </c>
      <c r="S324" s="180" t="s">
        <v>359</v>
      </c>
      <c r="T324" s="94" t="s">
        <v>2408</v>
      </c>
      <c r="U324" s="73" t="s">
        <v>318</v>
      </c>
      <c r="V324" s="73" t="s">
        <v>267</v>
      </c>
      <c r="W324" s="68" t="s">
        <v>264</v>
      </c>
      <c r="X324" s="68" t="s">
        <v>273</v>
      </c>
      <c r="Y324" s="68" t="s">
        <v>264</v>
      </c>
      <c r="Z324" s="68" t="s">
        <v>273</v>
      </c>
      <c r="AA324" s="68" t="s">
        <v>273</v>
      </c>
      <c r="AB324" s="68" t="s">
        <v>264</v>
      </c>
      <c r="AC324" s="68" t="s">
        <v>264</v>
      </c>
      <c r="AD324" s="68" t="s">
        <v>264</v>
      </c>
      <c r="AE324" s="68" t="s">
        <v>264</v>
      </c>
      <c r="AF324" s="68" t="s">
        <v>273</v>
      </c>
      <c r="AG324" s="68" t="s">
        <v>273</v>
      </c>
      <c r="AH324" s="73" t="s">
        <v>22</v>
      </c>
      <c r="AI324" s="74" t="str">
        <f t="shared" si="67"/>
        <v>Débil</v>
      </c>
      <c r="AJ324" s="75" t="s">
        <v>313</v>
      </c>
      <c r="AK324" s="99" t="s">
        <v>10</v>
      </c>
      <c r="AL324" s="99" t="s">
        <v>17</v>
      </c>
      <c r="AM324" s="98" t="str">
        <f t="shared" si="58"/>
        <v>E3FuerteDirectamente Indirectamente</v>
      </c>
      <c r="AN324" s="75" t="str">
        <f>VLOOKUP(AO324,Hoja3!$G$2:$H$648,2,0)</f>
        <v>C:Posible / 2:Menor</v>
      </c>
      <c r="AO324" s="69" t="str">
        <f>VLOOKUP(AM324,Hoja3!F:G,2,0)</f>
        <v>C2</v>
      </c>
      <c r="AP324" s="70" t="str">
        <f>VLOOKUP(AO324,'MATRIZ RAM VALORACIÓN'!$AD$10:$AE$45,2,0)</f>
        <v>Medio</v>
      </c>
      <c r="AQ324" s="189"/>
      <c r="AR324" s="189"/>
      <c r="AS324" s="110"/>
      <c r="AT324" s="88"/>
      <c r="AU324" s="88"/>
      <c r="AV324" s="89"/>
    </row>
    <row r="325" spans="1:48" s="111" customFormat="1" ht="164.25" hidden="1" customHeight="1" x14ac:dyDescent="0.3">
      <c r="A325" s="98" t="s">
        <v>830</v>
      </c>
      <c r="B325" s="98" t="s">
        <v>1595</v>
      </c>
      <c r="C325" s="163" t="s">
        <v>863</v>
      </c>
      <c r="D325" s="146" t="s">
        <v>864</v>
      </c>
      <c r="E325" s="68" t="s">
        <v>264</v>
      </c>
      <c r="F325" s="68" t="s">
        <v>264</v>
      </c>
      <c r="G325" s="68" t="s">
        <v>264</v>
      </c>
      <c r="H325" s="68" t="s">
        <v>264</v>
      </c>
      <c r="I325" s="68" t="s">
        <v>273</v>
      </c>
      <c r="J325" s="68" t="s">
        <v>264</v>
      </c>
      <c r="K325" s="95" t="s">
        <v>13</v>
      </c>
      <c r="L325" s="95" t="s">
        <v>26</v>
      </c>
      <c r="M325" s="69" t="str">
        <f t="shared" si="64"/>
        <v xml:space="preserve">E - Muy Probable / 3 - Moderado </v>
      </c>
      <c r="N325" s="69" t="str">
        <f t="shared" si="65"/>
        <v>E3</v>
      </c>
      <c r="O325" s="70" t="str">
        <f>VLOOKUP(N325,'MATRIZ RAM VALORACIÓN'!$AD$10:$AE$45,2,0)</f>
        <v>Intermedio</v>
      </c>
      <c r="P325" s="71" t="str">
        <f t="shared" si="66"/>
        <v>Medio</v>
      </c>
      <c r="Q325" s="115" t="s">
        <v>858</v>
      </c>
      <c r="R325" s="101" t="s">
        <v>859</v>
      </c>
      <c r="S325" s="180" t="s">
        <v>33</v>
      </c>
      <c r="T325" s="94" t="s">
        <v>860</v>
      </c>
      <c r="U325" s="73" t="s">
        <v>318</v>
      </c>
      <c r="V325" s="73" t="s">
        <v>267</v>
      </c>
      <c r="W325" s="68" t="s">
        <v>264</v>
      </c>
      <c r="X325" s="68" t="s">
        <v>273</v>
      </c>
      <c r="Y325" s="68" t="s">
        <v>264</v>
      </c>
      <c r="Z325" s="68" t="s">
        <v>273</v>
      </c>
      <c r="AA325" s="68" t="s">
        <v>273</v>
      </c>
      <c r="AB325" s="68" t="s">
        <v>273</v>
      </c>
      <c r="AC325" s="68" t="s">
        <v>264</v>
      </c>
      <c r="AD325" s="68" t="s">
        <v>264</v>
      </c>
      <c r="AE325" s="68" t="s">
        <v>264</v>
      </c>
      <c r="AF325" s="68" t="s">
        <v>273</v>
      </c>
      <c r="AG325" s="68" t="s">
        <v>273</v>
      </c>
      <c r="AH325" s="73" t="s">
        <v>22</v>
      </c>
      <c r="AI325" s="74" t="str">
        <f t="shared" si="67"/>
        <v>Moderado</v>
      </c>
      <c r="AJ325" s="75" t="s">
        <v>313</v>
      </c>
      <c r="AK325" s="99" t="s">
        <v>10</v>
      </c>
      <c r="AL325" s="99" t="s">
        <v>17</v>
      </c>
      <c r="AM325" s="98" t="str">
        <f t="shared" si="58"/>
        <v>E3FuerteDirectamente Indirectamente</v>
      </c>
      <c r="AN325" s="75" t="str">
        <f>VLOOKUP(AO325,Hoja3!$G$2:$H$648,2,0)</f>
        <v>C:Posible / 2:Menor</v>
      </c>
      <c r="AO325" s="69" t="str">
        <f>VLOOKUP(AM325,Hoja3!F:G,2,0)</f>
        <v>C2</v>
      </c>
      <c r="AP325" s="70" t="str">
        <f>VLOOKUP(AO325,'MATRIZ RAM VALORACIÓN'!$AD$10:$AE$45,2,0)</f>
        <v>Medio</v>
      </c>
      <c r="AQ325" s="189"/>
      <c r="AR325" s="189"/>
      <c r="AS325" s="110"/>
      <c r="AT325" s="88">
        <f t="shared" ref="AT325:AT344" si="68">IF(U325="Automático",30,IF(U325="Manual Dependiente de TI",15,IF(U325="Manual",5,0)))</f>
        <v>5</v>
      </c>
      <c r="AU325" s="88">
        <f t="shared" ref="AU325:AU344" si="69">IF(AH325="Observaciones en operatividad",0,IF(AH325="Observaciones en diseño",20,IF(AH325="Sin observaciones",70,0)))</f>
        <v>70</v>
      </c>
      <c r="AV325" s="89">
        <f t="shared" ref="AV325:AV390" si="70">AT325+AU325</f>
        <v>75</v>
      </c>
    </row>
    <row r="326" spans="1:48" s="111" customFormat="1" ht="164.25" hidden="1" customHeight="1" x14ac:dyDescent="0.3">
      <c r="A326" s="98" t="s">
        <v>830</v>
      </c>
      <c r="B326" s="98" t="s">
        <v>1595</v>
      </c>
      <c r="C326" s="163" t="s">
        <v>863</v>
      </c>
      <c r="D326" s="146" t="s">
        <v>864</v>
      </c>
      <c r="E326" s="68" t="s">
        <v>264</v>
      </c>
      <c r="F326" s="68" t="s">
        <v>264</v>
      </c>
      <c r="G326" s="68" t="s">
        <v>264</v>
      </c>
      <c r="H326" s="68" t="s">
        <v>264</v>
      </c>
      <c r="I326" s="68" t="s">
        <v>273</v>
      </c>
      <c r="J326" s="68" t="s">
        <v>264</v>
      </c>
      <c r="K326" s="95" t="s">
        <v>13</v>
      </c>
      <c r="L326" s="95" t="s">
        <v>26</v>
      </c>
      <c r="M326" s="69" t="str">
        <f t="shared" si="64"/>
        <v xml:space="preserve">E - Muy Probable / 3 - Moderado </v>
      </c>
      <c r="N326" s="69" t="str">
        <f t="shared" si="65"/>
        <v>E3</v>
      </c>
      <c r="O326" s="70" t="str">
        <f>VLOOKUP(N326,'MATRIZ RAM VALORACIÓN'!$AD$10:$AE$45,2,0)</f>
        <v>Intermedio</v>
      </c>
      <c r="P326" s="71" t="str">
        <f t="shared" si="66"/>
        <v>Medio</v>
      </c>
      <c r="Q326" s="115" t="s">
        <v>2421</v>
      </c>
      <c r="R326" s="101" t="s">
        <v>2420</v>
      </c>
      <c r="S326" s="180" t="s">
        <v>359</v>
      </c>
      <c r="T326" s="94" t="s">
        <v>2422</v>
      </c>
      <c r="U326" s="73" t="s">
        <v>318</v>
      </c>
      <c r="V326" s="73" t="s">
        <v>267</v>
      </c>
      <c r="W326" s="68" t="s">
        <v>264</v>
      </c>
      <c r="X326" s="68" t="s">
        <v>273</v>
      </c>
      <c r="Y326" s="68" t="s">
        <v>264</v>
      </c>
      <c r="Z326" s="68" t="s">
        <v>273</v>
      </c>
      <c r="AA326" s="68" t="s">
        <v>273</v>
      </c>
      <c r="AB326" s="68" t="s">
        <v>264</v>
      </c>
      <c r="AC326" s="68" t="s">
        <v>264</v>
      </c>
      <c r="AD326" s="68" t="s">
        <v>264</v>
      </c>
      <c r="AE326" s="68" t="s">
        <v>264</v>
      </c>
      <c r="AF326" s="68" t="s">
        <v>273</v>
      </c>
      <c r="AG326" s="68" t="s">
        <v>273</v>
      </c>
      <c r="AH326" s="73" t="s">
        <v>22</v>
      </c>
      <c r="AI326" s="74" t="str">
        <f t="shared" si="67"/>
        <v>Moderado</v>
      </c>
      <c r="AJ326" s="75" t="s">
        <v>313</v>
      </c>
      <c r="AK326" s="99" t="s">
        <v>10</v>
      </c>
      <c r="AL326" s="99" t="s">
        <v>17</v>
      </c>
      <c r="AM326" s="98" t="str">
        <f t="shared" si="58"/>
        <v>E3FuerteDirectamente Indirectamente</v>
      </c>
      <c r="AN326" s="75" t="str">
        <f>VLOOKUP(AO326,Hoja3!$G$2:$H$648,2,0)</f>
        <v>C:Posible / 2:Menor</v>
      </c>
      <c r="AO326" s="69" t="str">
        <f>VLOOKUP(AM326,Hoja3!F:G,2,0)</f>
        <v>C2</v>
      </c>
      <c r="AP326" s="70" t="str">
        <f>VLOOKUP(AO326,'MATRIZ RAM VALORACIÓN'!$AD$10:$AE$45,2,0)</f>
        <v>Medio</v>
      </c>
      <c r="AQ326" s="189"/>
      <c r="AR326" s="189"/>
      <c r="AS326" s="110"/>
      <c r="AT326" s="88">
        <f t="shared" si="68"/>
        <v>5</v>
      </c>
      <c r="AU326" s="88">
        <f t="shared" si="69"/>
        <v>70</v>
      </c>
      <c r="AV326" s="89">
        <f t="shared" si="70"/>
        <v>75</v>
      </c>
    </row>
    <row r="327" spans="1:48" s="111" customFormat="1" ht="164.25" hidden="1" customHeight="1" x14ac:dyDescent="0.3">
      <c r="A327" s="98" t="s">
        <v>830</v>
      </c>
      <c r="B327" s="98" t="s">
        <v>1595</v>
      </c>
      <c r="C327" s="163" t="s">
        <v>2607</v>
      </c>
      <c r="D327" s="146" t="s">
        <v>2425</v>
      </c>
      <c r="E327" s="68" t="s">
        <v>273</v>
      </c>
      <c r="F327" s="68" t="s">
        <v>264</v>
      </c>
      <c r="G327" s="68" t="s">
        <v>273</v>
      </c>
      <c r="H327" s="68" t="s">
        <v>264</v>
      </c>
      <c r="I327" s="68" t="s">
        <v>273</v>
      </c>
      <c r="J327" s="68" t="s">
        <v>264</v>
      </c>
      <c r="K327" s="95" t="s">
        <v>29</v>
      </c>
      <c r="L327" s="95" t="s">
        <v>14</v>
      </c>
      <c r="M327" s="69" t="str">
        <f t="shared" si="64"/>
        <v>B - Raro / 5 - Extremo</v>
      </c>
      <c r="N327" s="69" t="str">
        <f t="shared" si="65"/>
        <v>B5</v>
      </c>
      <c r="O327" s="70" t="str">
        <f>VLOOKUP(N327,'MATRIZ RAM VALORACIÓN'!$AD$10:$AE$45,2,0)</f>
        <v>Intermedio</v>
      </c>
      <c r="P327" s="71" t="str">
        <f t="shared" si="66"/>
        <v>Medio</v>
      </c>
      <c r="Q327" s="145" t="s">
        <v>1766</v>
      </c>
      <c r="R327" s="145" t="s">
        <v>2424</v>
      </c>
      <c r="S327" s="180" t="s">
        <v>359</v>
      </c>
      <c r="T327" s="160" t="s">
        <v>2372</v>
      </c>
      <c r="U327" s="73" t="s">
        <v>311</v>
      </c>
      <c r="V327" s="73" t="s">
        <v>265</v>
      </c>
      <c r="W327" s="68" t="s">
        <v>273</v>
      </c>
      <c r="X327" s="68" t="s">
        <v>273</v>
      </c>
      <c r="Y327" s="68" t="s">
        <v>264</v>
      </c>
      <c r="Z327" s="68" t="s">
        <v>273</v>
      </c>
      <c r="AA327" s="68" t="s">
        <v>273</v>
      </c>
      <c r="AB327" s="68" t="s">
        <v>264</v>
      </c>
      <c r="AC327" s="68" t="s">
        <v>264</v>
      </c>
      <c r="AD327" s="68" t="s">
        <v>264</v>
      </c>
      <c r="AE327" s="68" t="s">
        <v>264</v>
      </c>
      <c r="AF327" s="68" t="s">
        <v>273</v>
      </c>
      <c r="AG327" s="68" t="s">
        <v>273</v>
      </c>
      <c r="AH327" s="73" t="s">
        <v>22</v>
      </c>
      <c r="AI327" s="74" t="str">
        <f t="shared" si="67"/>
        <v>Moderado</v>
      </c>
      <c r="AJ327" s="75" t="s">
        <v>313</v>
      </c>
      <c r="AK327" s="99" t="s">
        <v>10</v>
      </c>
      <c r="AL327" s="99" t="s">
        <v>17</v>
      </c>
      <c r="AM327" s="98" t="str">
        <f t="shared" si="58"/>
        <v>B5FuerteDirectamente Indirectamente</v>
      </c>
      <c r="AN327" s="75" t="str">
        <f>VLOOKUP(AO327,Hoja3!$G$2:$H$648,2,0)</f>
        <v>A:Improbable / 4:Mayor</v>
      </c>
      <c r="AO327" s="69" t="str">
        <f>VLOOKUP(AM327,Hoja3!F:G,2,0)</f>
        <v>A4</v>
      </c>
      <c r="AP327" s="70" t="str">
        <f>VLOOKUP(AO327,'MATRIZ RAM VALORACIÓN'!$AD$10:$AE$45,2,0)</f>
        <v>Bajo</v>
      </c>
      <c r="AQ327" s="189"/>
      <c r="AR327" s="189"/>
      <c r="AS327" s="110"/>
      <c r="AT327" s="88">
        <f t="shared" si="68"/>
        <v>15</v>
      </c>
      <c r="AU327" s="88">
        <f t="shared" si="69"/>
        <v>70</v>
      </c>
      <c r="AV327" s="89">
        <f t="shared" si="70"/>
        <v>85</v>
      </c>
    </row>
    <row r="328" spans="1:48" s="111" customFormat="1" ht="164.25" hidden="1" customHeight="1" x14ac:dyDescent="0.3">
      <c r="A328" s="98" t="s">
        <v>830</v>
      </c>
      <c r="B328" s="98" t="s">
        <v>1595</v>
      </c>
      <c r="C328" s="163" t="s">
        <v>2607</v>
      </c>
      <c r="D328" s="146" t="s">
        <v>2425</v>
      </c>
      <c r="E328" s="68" t="s">
        <v>273</v>
      </c>
      <c r="F328" s="68" t="s">
        <v>264</v>
      </c>
      <c r="G328" s="68" t="s">
        <v>273</v>
      </c>
      <c r="H328" s="68" t="s">
        <v>264</v>
      </c>
      <c r="I328" s="68" t="s">
        <v>273</v>
      </c>
      <c r="J328" s="68" t="s">
        <v>264</v>
      </c>
      <c r="K328" s="95" t="s">
        <v>29</v>
      </c>
      <c r="L328" s="95" t="s">
        <v>14</v>
      </c>
      <c r="M328" s="69" t="str">
        <f t="shared" si="64"/>
        <v>B - Raro / 5 - Extremo</v>
      </c>
      <c r="N328" s="69" t="str">
        <f t="shared" si="65"/>
        <v>B5</v>
      </c>
      <c r="O328" s="70" t="str">
        <f>VLOOKUP(N328,'MATRIZ RAM VALORACIÓN'!$AD$10:$AE$45,2,0)</f>
        <v>Intermedio</v>
      </c>
      <c r="P328" s="71" t="str">
        <f t="shared" si="66"/>
        <v>Medio</v>
      </c>
      <c r="Q328" s="115" t="s">
        <v>319</v>
      </c>
      <c r="R328" s="137" t="s">
        <v>2223</v>
      </c>
      <c r="S328" s="179" t="s">
        <v>359</v>
      </c>
      <c r="T328" s="135" t="s">
        <v>1940</v>
      </c>
      <c r="U328" s="84" t="s">
        <v>318</v>
      </c>
      <c r="V328" s="73" t="s">
        <v>267</v>
      </c>
      <c r="W328" s="68" t="s">
        <v>273</v>
      </c>
      <c r="X328" s="68" t="s">
        <v>264</v>
      </c>
      <c r="Y328" s="68" t="s">
        <v>264</v>
      </c>
      <c r="Z328" s="68" t="s">
        <v>273</v>
      </c>
      <c r="AA328" s="68" t="s">
        <v>273</v>
      </c>
      <c r="AB328" s="68" t="s">
        <v>264</v>
      </c>
      <c r="AC328" s="68" t="s">
        <v>264</v>
      </c>
      <c r="AD328" s="68" t="s">
        <v>264</v>
      </c>
      <c r="AE328" s="68" t="s">
        <v>264</v>
      </c>
      <c r="AF328" s="68" t="s">
        <v>273</v>
      </c>
      <c r="AG328" s="68" t="s">
        <v>273</v>
      </c>
      <c r="AH328" s="73" t="s">
        <v>22</v>
      </c>
      <c r="AI328" s="74" t="str">
        <f t="shared" si="67"/>
        <v>Moderado</v>
      </c>
      <c r="AJ328" s="75" t="s">
        <v>313</v>
      </c>
      <c r="AK328" s="99" t="s">
        <v>10</v>
      </c>
      <c r="AL328" s="99" t="s">
        <v>17</v>
      </c>
      <c r="AM328" s="98" t="str">
        <f t="shared" ref="AM328:AM391" si="71">CONCATENATE(N328,AJ328,AK328,AL328)</f>
        <v>B5FuerteDirectamente Indirectamente</v>
      </c>
      <c r="AN328" s="75" t="str">
        <f>VLOOKUP(AO328,Hoja3!$G$2:$H$648,2,0)</f>
        <v>A:Improbable / 4:Mayor</v>
      </c>
      <c r="AO328" s="69" t="str">
        <f>VLOOKUP(AM328,Hoja3!F:G,2,0)</f>
        <v>A4</v>
      </c>
      <c r="AP328" s="70" t="str">
        <f>VLOOKUP(AO328,'MATRIZ RAM VALORACIÓN'!$AD$10:$AE$45,2,0)</f>
        <v>Bajo</v>
      </c>
      <c r="AQ328" s="189"/>
      <c r="AR328" s="189"/>
      <c r="AS328" s="110"/>
      <c r="AT328" s="88">
        <f t="shared" si="68"/>
        <v>5</v>
      </c>
      <c r="AU328" s="88">
        <f t="shared" si="69"/>
        <v>70</v>
      </c>
      <c r="AV328" s="89">
        <f t="shared" si="70"/>
        <v>75</v>
      </c>
    </row>
    <row r="329" spans="1:48" s="111" customFormat="1" ht="164.25" hidden="1" customHeight="1" x14ac:dyDescent="0.3">
      <c r="A329" s="98" t="s">
        <v>830</v>
      </c>
      <c r="B329" s="98" t="s">
        <v>1595</v>
      </c>
      <c r="C329" s="163" t="s">
        <v>2607</v>
      </c>
      <c r="D329" s="146" t="s">
        <v>2425</v>
      </c>
      <c r="E329" s="68" t="s">
        <v>273</v>
      </c>
      <c r="F329" s="68" t="s">
        <v>264</v>
      </c>
      <c r="G329" s="68" t="s">
        <v>273</v>
      </c>
      <c r="H329" s="68" t="s">
        <v>264</v>
      </c>
      <c r="I329" s="68" t="s">
        <v>273</v>
      </c>
      <c r="J329" s="68" t="s">
        <v>264</v>
      </c>
      <c r="K329" s="95" t="s">
        <v>29</v>
      </c>
      <c r="L329" s="95" t="s">
        <v>14</v>
      </c>
      <c r="M329" s="69" t="str">
        <f t="shared" si="64"/>
        <v>B - Raro / 5 - Extremo</v>
      </c>
      <c r="N329" s="69" t="str">
        <f t="shared" si="65"/>
        <v>B5</v>
      </c>
      <c r="O329" s="70" t="str">
        <f>VLOOKUP(N329,'MATRIZ RAM VALORACIÓN'!$AD$10:$AE$45,2,0)</f>
        <v>Intermedio</v>
      </c>
      <c r="P329" s="71" t="str">
        <f t="shared" si="66"/>
        <v>Medio</v>
      </c>
      <c r="Q329" s="115" t="s">
        <v>3382</v>
      </c>
      <c r="R329" s="101" t="s">
        <v>3383</v>
      </c>
      <c r="S329" s="180" t="s">
        <v>38</v>
      </c>
      <c r="T329" s="171" t="s">
        <v>3385</v>
      </c>
      <c r="U329" s="73" t="s">
        <v>311</v>
      </c>
      <c r="V329" s="73" t="s">
        <v>265</v>
      </c>
      <c r="W329" s="68" t="s">
        <v>273</v>
      </c>
      <c r="X329" s="68" t="s">
        <v>273</v>
      </c>
      <c r="Y329" s="68" t="s">
        <v>264</v>
      </c>
      <c r="Z329" s="68" t="s">
        <v>273</v>
      </c>
      <c r="AA329" s="68" t="s">
        <v>273</v>
      </c>
      <c r="AB329" s="68" t="s">
        <v>264</v>
      </c>
      <c r="AC329" s="68" t="s">
        <v>264</v>
      </c>
      <c r="AD329" s="68" t="s">
        <v>264</v>
      </c>
      <c r="AE329" s="68" t="s">
        <v>264</v>
      </c>
      <c r="AF329" s="68" t="s">
        <v>264</v>
      </c>
      <c r="AG329" s="68" t="s">
        <v>273</v>
      </c>
      <c r="AH329" s="73" t="s">
        <v>9</v>
      </c>
      <c r="AI329" s="74" t="str">
        <f t="shared" si="67"/>
        <v>Débil</v>
      </c>
      <c r="AJ329" s="75" t="s">
        <v>313</v>
      </c>
      <c r="AK329" s="99" t="s">
        <v>10</v>
      </c>
      <c r="AL329" s="99" t="s">
        <v>17</v>
      </c>
      <c r="AM329" s="98" t="str">
        <f t="shared" si="71"/>
        <v>B5FuerteDirectamente Indirectamente</v>
      </c>
      <c r="AN329" s="75" t="str">
        <f>VLOOKUP(AO329,Hoja3!$G$2:$H$648,2,0)</f>
        <v>A:Improbable / 4:Mayor</v>
      </c>
      <c r="AO329" s="69" t="str">
        <f>VLOOKUP(AM329,Hoja3!F:G,2,0)</f>
        <v>A4</v>
      </c>
      <c r="AP329" s="70" t="str">
        <f>VLOOKUP(AO329,'MATRIZ RAM VALORACIÓN'!$AD$10:$AE$45,2,0)</f>
        <v>Bajo</v>
      </c>
      <c r="AQ329" s="189"/>
      <c r="AR329" s="189"/>
      <c r="AS329" s="110"/>
      <c r="AT329" s="88">
        <f t="shared" si="68"/>
        <v>15</v>
      </c>
      <c r="AU329" s="88">
        <f t="shared" si="69"/>
        <v>20</v>
      </c>
      <c r="AV329" s="89">
        <f t="shared" si="70"/>
        <v>35</v>
      </c>
    </row>
    <row r="330" spans="1:48" s="111" customFormat="1" ht="164.25" hidden="1" customHeight="1" x14ac:dyDescent="0.3">
      <c r="A330" s="98" t="s">
        <v>830</v>
      </c>
      <c r="B330" s="98" t="s">
        <v>1595</v>
      </c>
      <c r="C330" s="163" t="s">
        <v>2607</v>
      </c>
      <c r="D330" s="146" t="s">
        <v>2425</v>
      </c>
      <c r="E330" s="68" t="s">
        <v>273</v>
      </c>
      <c r="F330" s="68" t="s">
        <v>264</v>
      </c>
      <c r="G330" s="68" t="s">
        <v>273</v>
      </c>
      <c r="H330" s="68" t="s">
        <v>264</v>
      </c>
      <c r="I330" s="68" t="s">
        <v>273</v>
      </c>
      <c r="J330" s="68" t="s">
        <v>264</v>
      </c>
      <c r="K330" s="95" t="s">
        <v>29</v>
      </c>
      <c r="L330" s="95" t="s">
        <v>14</v>
      </c>
      <c r="M330" s="69" t="str">
        <f t="shared" si="64"/>
        <v>B - Raro / 5 - Extremo</v>
      </c>
      <c r="N330" s="69" t="str">
        <f t="shared" si="65"/>
        <v>B5</v>
      </c>
      <c r="O330" s="70" t="str">
        <f>VLOOKUP(N330,'MATRIZ RAM VALORACIÓN'!$AD$10:$AE$45,2,0)</f>
        <v>Intermedio</v>
      </c>
      <c r="P330" s="71" t="str">
        <f t="shared" si="66"/>
        <v>Medio</v>
      </c>
      <c r="Q330" s="115" t="s">
        <v>857</v>
      </c>
      <c r="R330" s="101" t="s">
        <v>2067</v>
      </c>
      <c r="S330" s="180" t="s">
        <v>359</v>
      </c>
      <c r="T330" s="94" t="s">
        <v>2408</v>
      </c>
      <c r="U330" s="73" t="s">
        <v>318</v>
      </c>
      <c r="V330" s="73" t="s">
        <v>267</v>
      </c>
      <c r="W330" s="68" t="s">
        <v>264</v>
      </c>
      <c r="X330" s="68" t="s">
        <v>273</v>
      </c>
      <c r="Y330" s="68" t="s">
        <v>264</v>
      </c>
      <c r="Z330" s="68" t="s">
        <v>273</v>
      </c>
      <c r="AA330" s="68" t="s">
        <v>273</v>
      </c>
      <c r="AB330" s="68" t="s">
        <v>264</v>
      </c>
      <c r="AC330" s="68" t="s">
        <v>264</v>
      </c>
      <c r="AD330" s="68" t="s">
        <v>264</v>
      </c>
      <c r="AE330" s="68" t="s">
        <v>264</v>
      </c>
      <c r="AF330" s="68" t="s">
        <v>273</v>
      </c>
      <c r="AG330" s="68" t="s">
        <v>273</v>
      </c>
      <c r="AH330" s="73" t="s">
        <v>22</v>
      </c>
      <c r="AI330" s="74" t="str">
        <f t="shared" si="67"/>
        <v>Moderado</v>
      </c>
      <c r="AJ330" s="75" t="s">
        <v>313</v>
      </c>
      <c r="AK330" s="99" t="s">
        <v>10</v>
      </c>
      <c r="AL330" s="99" t="s">
        <v>17</v>
      </c>
      <c r="AM330" s="98" t="str">
        <f t="shared" si="71"/>
        <v>B5FuerteDirectamente Indirectamente</v>
      </c>
      <c r="AN330" s="75" t="str">
        <f>VLOOKUP(AO330,Hoja3!$G$2:$H$648,2,0)</f>
        <v>A:Improbable / 4:Mayor</v>
      </c>
      <c r="AO330" s="69" t="str">
        <f>VLOOKUP(AM330,Hoja3!F:G,2,0)</f>
        <v>A4</v>
      </c>
      <c r="AP330" s="70" t="str">
        <f>VLOOKUP(AO330,'MATRIZ RAM VALORACIÓN'!$AD$10:$AE$45,2,0)</f>
        <v>Bajo</v>
      </c>
      <c r="AQ330" s="189"/>
      <c r="AR330" s="189"/>
      <c r="AS330" s="110"/>
      <c r="AT330" s="88">
        <f t="shared" si="68"/>
        <v>5</v>
      </c>
      <c r="AU330" s="88">
        <f t="shared" si="69"/>
        <v>70</v>
      </c>
      <c r="AV330" s="89">
        <f t="shared" si="70"/>
        <v>75</v>
      </c>
    </row>
    <row r="331" spans="1:48" s="111" customFormat="1" ht="164.25" hidden="1" customHeight="1" x14ac:dyDescent="0.3">
      <c r="A331" s="98" t="s">
        <v>830</v>
      </c>
      <c r="B331" s="98" t="s">
        <v>1595</v>
      </c>
      <c r="C331" s="163" t="s">
        <v>2607</v>
      </c>
      <c r="D331" s="146" t="s">
        <v>2425</v>
      </c>
      <c r="E331" s="68" t="s">
        <v>273</v>
      </c>
      <c r="F331" s="68" t="s">
        <v>264</v>
      </c>
      <c r="G331" s="68" t="s">
        <v>273</v>
      </c>
      <c r="H331" s="68" t="s">
        <v>264</v>
      </c>
      <c r="I331" s="68" t="s">
        <v>273</v>
      </c>
      <c r="J331" s="68" t="s">
        <v>264</v>
      </c>
      <c r="K331" s="95" t="s">
        <v>29</v>
      </c>
      <c r="L331" s="95" t="s">
        <v>14</v>
      </c>
      <c r="M331" s="69" t="str">
        <f t="shared" si="64"/>
        <v>B - Raro / 5 - Extremo</v>
      </c>
      <c r="N331" s="69" t="str">
        <f t="shared" si="65"/>
        <v>B5</v>
      </c>
      <c r="O331" s="70" t="str">
        <f>VLOOKUP(N331,'MATRIZ RAM VALORACIÓN'!$AD$10:$AE$45,2,0)</f>
        <v>Intermedio</v>
      </c>
      <c r="P331" s="71" t="str">
        <f t="shared" si="66"/>
        <v>Medio</v>
      </c>
      <c r="Q331" s="115" t="s">
        <v>858</v>
      </c>
      <c r="R331" s="101" t="s">
        <v>859</v>
      </c>
      <c r="S331" s="180" t="s">
        <v>33</v>
      </c>
      <c r="T331" s="94" t="s">
        <v>860</v>
      </c>
      <c r="U331" s="73" t="s">
        <v>318</v>
      </c>
      <c r="V331" s="73" t="s">
        <v>267</v>
      </c>
      <c r="W331" s="68" t="s">
        <v>264</v>
      </c>
      <c r="X331" s="68" t="s">
        <v>273</v>
      </c>
      <c r="Y331" s="68" t="s">
        <v>264</v>
      </c>
      <c r="Z331" s="68" t="s">
        <v>273</v>
      </c>
      <c r="AA331" s="68" t="s">
        <v>273</v>
      </c>
      <c r="AB331" s="68" t="s">
        <v>273</v>
      </c>
      <c r="AC331" s="68" t="s">
        <v>264</v>
      </c>
      <c r="AD331" s="68" t="s">
        <v>264</v>
      </c>
      <c r="AE331" s="68" t="s">
        <v>264</v>
      </c>
      <c r="AF331" s="68" t="s">
        <v>273</v>
      </c>
      <c r="AG331" s="68" t="s">
        <v>273</v>
      </c>
      <c r="AH331" s="73" t="s">
        <v>22</v>
      </c>
      <c r="AI331" s="74" t="str">
        <f t="shared" si="67"/>
        <v>Moderado</v>
      </c>
      <c r="AJ331" s="75" t="s">
        <v>313</v>
      </c>
      <c r="AK331" s="99" t="s">
        <v>10</v>
      </c>
      <c r="AL331" s="99" t="s">
        <v>17</v>
      </c>
      <c r="AM331" s="98" t="str">
        <f t="shared" si="71"/>
        <v>B5FuerteDirectamente Indirectamente</v>
      </c>
      <c r="AN331" s="75" t="str">
        <f>VLOOKUP(AO331,Hoja3!$G$2:$H$648,2,0)</f>
        <v>A:Improbable / 4:Mayor</v>
      </c>
      <c r="AO331" s="69" t="str">
        <f>VLOOKUP(AM331,Hoja3!F:G,2,0)</f>
        <v>A4</v>
      </c>
      <c r="AP331" s="70" t="str">
        <f>VLOOKUP(AO331,'MATRIZ RAM VALORACIÓN'!$AD$10:$AE$45,2,0)</f>
        <v>Bajo</v>
      </c>
      <c r="AQ331" s="189"/>
      <c r="AR331" s="189"/>
      <c r="AS331" s="110"/>
      <c r="AT331" s="88">
        <f t="shared" si="68"/>
        <v>5</v>
      </c>
      <c r="AU331" s="88">
        <f t="shared" si="69"/>
        <v>70</v>
      </c>
      <c r="AV331" s="89">
        <f t="shared" si="70"/>
        <v>75</v>
      </c>
    </row>
    <row r="332" spans="1:48" s="111" customFormat="1" ht="164.25" hidden="1" customHeight="1" x14ac:dyDescent="0.3">
      <c r="A332" s="98" t="s">
        <v>830</v>
      </c>
      <c r="B332" s="98" t="s">
        <v>1595</v>
      </c>
      <c r="C332" s="163" t="s">
        <v>2607</v>
      </c>
      <c r="D332" s="146" t="s">
        <v>2425</v>
      </c>
      <c r="E332" s="68" t="s">
        <v>273</v>
      </c>
      <c r="F332" s="68" t="s">
        <v>264</v>
      </c>
      <c r="G332" s="68" t="s">
        <v>273</v>
      </c>
      <c r="H332" s="68" t="s">
        <v>264</v>
      </c>
      <c r="I332" s="68" t="s">
        <v>273</v>
      </c>
      <c r="J332" s="68" t="s">
        <v>264</v>
      </c>
      <c r="K332" s="95" t="s">
        <v>29</v>
      </c>
      <c r="L332" s="95" t="s">
        <v>14</v>
      </c>
      <c r="M332" s="69" t="str">
        <f t="shared" si="64"/>
        <v>B - Raro / 5 - Extremo</v>
      </c>
      <c r="N332" s="69" t="str">
        <f t="shared" si="65"/>
        <v>B5</v>
      </c>
      <c r="O332" s="70" t="str">
        <f>VLOOKUP(N332,'MATRIZ RAM VALORACIÓN'!$AD$10:$AE$45,2,0)</f>
        <v>Intermedio</v>
      </c>
      <c r="P332" s="71" t="str">
        <f t="shared" si="66"/>
        <v>Medio</v>
      </c>
      <c r="Q332" s="115" t="s">
        <v>2421</v>
      </c>
      <c r="R332" s="101" t="s">
        <v>2420</v>
      </c>
      <c r="S332" s="180" t="s">
        <v>359</v>
      </c>
      <c r="T332" s="94" t="s">
        <v>2422</v>
      </c>
      <c r="U332" s="73" t="s">
        <v>318</v>
      </c>
      <c r="V332" s="73" t="s">
        <v>267</v>
      </c>
      <c r="W332" s="68" t="s">
        <v>264</v>
      </c>
      <c r="X332" s="68" t="s">
        <v>273</v>
      </c>
      <c r="Y332" s="68" t="s">
        <v>264</v>
      </c>
      <c r="Z332" s="68" t="s">
        <v>273</v>
      </c>
      <c r="AA332" s="68" t="s">
        <v>273</v>
      </c>
      <c r="AB332" s="68" t="s">
        <v>264</v>
      </c>
      <c r="AC332" s="68" t="s">
        <v>264</v>
      </c>
      <c r="AD332" s="68" t="s">
        <v>264</v>
      </c>
      <c r="AE332" s="68" t="s">
        <v>264</v>
      </c>
      <c r="AF332" s="68" t="s">
        <v>273</v>
      </c>
      <c r="AG332" s="68" t="s">
        <v>273</v>
      </c>
      <c r="AH332" s="73" t="s">
        <v>22</v>
      </c>
      <c r="AI332" s="74" t="str">
        <f t="shared" si="67"/>
        <v>Moderado</v>
      </c>
      <c r="AJ332" s="75" t="s">
        <v>313</v>
      </c>
      <c r="AK332" s="99" t="s">
        <v>10</v>
      </c>
      <c r="AL332" s="99" t="s">
        <v>17</v>
      </c>
      <c r="AM332" s="98" t="str">
        <f t="shared" si="71"/>
        <v>B5FuerteDirectamente Indirectamente</v>
      </c>
      <c r="AN332" s="75" t="str">
        <f>VLOOKUP(AO332,Hoja3!$G$2:$H$648,2,0)</f>
        <v>A:Improbable / 4:Mayor</v>
      </c>
      <c r="AO332" s="69" t="str">
        <f>VLOOKUP(AM332,Hoja3!F:G,2,0)</f>
        <v>A4</v>
      </c>
      <c r="AP332" s="70" t="str">
        <f>VLOOKUP(AO332,'MATRIZ RAM VALORACIÓN'!$AD$10:$AE$45,2,0)</f>
        <v>Bajo</v>
      </c>
      <c r="AQ332" s="189"/>
      <c r="AR332" s="189"/>
      <c r="AS332" s="110"/>
      <c r="AT332" s="88">
        <f t="shared" si="68"/>
        <v>5</v>
      </c>
      <c r="AU332" s="88">
        <f t="shared" si="69"/>
        <v>70</v>
      </c>
      <c r="AV332" s="89">
        <f t="shared" si="70"/>
        <v>75</v>
      </c>
    </row>
    <row r="333" spans="1:48" s="111" customFormat="1" ht="164.25" hidden="1" customHeight="1" x14ac:dyDescent="0.3">
      <c r="A333" s="98" t="s">
        <v>830</v>
      </c>
      <c r="B333" s="98" t="s">
        <v>1595</v>
      </c>
      <c r="C333" s="163" t="s">
        <v>846</v>
      </c>
      <c r="D333" s="146" t="s">
        <v>3434</v>
      </c>
      <c r="E333" s="68" t="s">
        <v>264</v>
      </c>
      <c r="F333" s="68" t="s">
        <v>264</v>
      </c>
      <c r="G333" s="68" t="s">
        <v>264</v>
      </c>
      <c r="H333" s="68" t="s">
        <v>264</v>
      </c>
      <c r="I333" s="68" t="s">
        <v>273</v>
      </c>
      <c r="J333" s="68" t="s">
        <v>264</v>
      </c>
      <c r="K333" s="95" t="s">
        <v>25</v>
      </c>
      <c r="L333" s="95" t="s">
        <v>26</v>
      </c>
      <c r="M333" s="69" t="str">
        <f t="shared" si="64"/>
        <v xml:space="preserve">C - Posible / 3 - Moderado </v>
      </c>
      <c r="N333" s="69" t="str">
        <f t="shared" si="65"/>
        <v>C3</v>
      </c>
      <c r="O333" s="70" t="str">
        <f>VLOOKUP(N333,'MATRIZ RAM VALORACIÓN'!$AD$10:$AE$45,2,0)</f>
        <v>Medio</v>
      </c>
      <c r="P333" s="71" t="str">
        <f t="shared" si="66"/>
        <v>Bajo</v>
      </c>
      <c r="Q333" s="115" t="s">
        <v>847</v>
      </c>
      <c r="R333" s="101" t="s">
        <v>848</v>
      </c>
      <c r="S333" s="180" t="s">
        <v>45</v>
      </c>
      <c r="T333" s="94" t="s">
        <v>2155</v>
      </c>
      <c r="U333" s="73" t="s">
        <v>318</v>
      </c>
      <c r="V333" s="73" t="s">
        <v>267</v>
      </c>
      <c r="W333" s="68" t="s">
        <v>264</v>
      </c>
      <c r="X333" s="68" t="s">
        <v>264</v>
      </c>
      <c r="Y333" s="68" t="s">
        <v>264</v>
      </c>
      <c r="Z333" s="68" t="s">
        <v>264</v>
      </c>
      <c r="AA333" s="68" t="s">
        <v>264</v>
      </c>
      <c r="AB333" s="68" t="s">
        <v>264</v>
      </c>
      <c r="AC333" s="68" t="s">
        <v>264</v>
      </c>
      <c r="AD333" s="68" t="s">
        <v>264</v>
      </c>
      <c r="AE333" s="68" t="s">
        <v>264</v>
      </c>
      <c r="AF333" s="68" t="s">
        <v>264</v>
      </c>
      <c r="AG333" s="68" t="s">
        <v>273</v>
      </c>
      <c r="AH333" s="73" t="s">
        <v>22</v>
      </c>
      <c r="AI333" s="74" t="str">
        <f t="shared" si="67"/>
        <v>Moderado</v>
      </c>
      <c r="AJ333" s="75" t="s">
        <v>313</v>
      </c>
      <c r="AK333" s="99" t="s">
        <v>10</v>
      </c>
      <c r="AL333" s="99" t="s">
        <v>17</v>
      </c>
      <c r="AM333" s="98" t="str">
        <f t="shared" si="71"/>
        <v>C3FuerteDirectamente Indirectamente</v>
      </c>
      <c r="AN333" s="75" t="str">
        <f>VLOOKUP(AO333,Hoja3!$G$2:$H$648,2,0)</f>
        <v>A:Improbable / 2:Menor</v>
      </c>
      <c r="AO333" s="69" t="str">
        <f>VLOOKUP(AM333,Hoja3!F:G,2,0)</f>
        <v>A2</v>
      </c>
      <c r="AP333" s="70" t="str">
        <f>VLOOKUP(AO333,'MATRIZ RAM VALORACIÓN'!$AD$10:$AE$45,2,0)</f>
        <v>Bajo</v>
      </c>
      <c r="AQ333" s="189"/>
      <c r="AR333" s="189"/>
      <c r="AS333" s="110"/>
      <c r="AT333" s="88">
        <f t="shared" si="68"/>
        <v>5</v>
      </c>
      <c r="AU333" s="88">
        <f t="shared" si="69"/>
        <v>70</v>
      </c>
      <c r="AV333" s="89">
        <f t="shared" si="70"/>
        <v>75</v>
      </c>
    </row>
    <row r="334" spans="1:48" s="111" customFormat="1" ht="164.25" hidden="1" customHeight="1" x14ac:dyDescent="0.3">
      <c r="A334" s="98" t="s">
        <v>830</v>
      </c>
      <c r="B334" s="98" t="s">
        <v>1595</v>
      </c>
      <c r="C334" s="163" t="s">
        <v>846</v>
      </c>
      <c r="D334" s="146" t="s">
        <v>3434</v>
      </c>
      <c r="E334" s="68" t="s">
        <v>264</v>
      </c>
      <c r="F334" s="68" t="s">
        <v>264</v>
      </c>
      <c r="G334" s="68" t="s">
        <v>264</v>
      </c>
      <c r="H334" s="68" t="s">
        <v>264</v>
      </c>
      <c r="I334" s="68" t="s">
        <v>273</v>
      </c>
      <c r="J334" s="68" t="s">
        <v>264</v>
      </c>
      <c r="K334" s="95" t="s">
        <v>25</v>
      </c>
      <c r="L334" s="95" t="s">
        <v>26</v>
      </c>
      <c r="M334" s="69" t="str">
        <f t="shared" si="64"/>
        <v xml:space="preserve">C - Posible / 3 - Moderado </v>
      </c>
      <c r="N334" s="69" t="str">
        <f t="shared" si="65"/>
        <v>C3</v>
      </c>
      <c r="O334" s="70" t="str">
        <f>VLOOKUP(N334,'MATRIZ RAM VALORACIÓN'!$AD$10:$AE$45,2,0)</f>
        <v>Medio</v>
      </c>
      <c r="P334" s="71" t="str">
        <f t="shared" si="66"/>
        <v>Bajo</v>
      </c>
      <c r="Q334" s="115" t="s">
        <v>850</v>
      </c>
      <c r="R334" s="101" t="s">
        <v>2311</v>
      </c>
      <c r="S334" s="180" t="s">
        <v>33</v>
      </c>
      <c r="T334" s="94" t="s">
        <v>2116</v>
      </c>
      <c r="U334" s="73" t="s">
        <v>318</v>
      </c>
      <c r="V334" s="73" t="s">
        <v>267</v>
      </c>
      <c r="W334" s="68" t="s">
        <v>264</v>
      </c>
      <c r="X334" s="68" t="s">
        <v>264</v>
      </c>
      <c r="Y334" s="68" t="s">
        <v>264</v>
      </c>
      <c r="Z334" s="68" t="s">
        <v>264</v>
      </c>
      <c r="AA334" s="68" t="s">
        <v>264</v>
      </c>
      <c r="AB334" s="68" t="s">
        <v>273</v>
      </c>
      <c r="AC334" s="68" t="s">
        <v>264</v>
      </c>
      <c r="AD334" s="68" t="s">
        <v>264</v>
      </c>
      <c r="AE334" s="68" t="s">
        <v>264</v>
      </c>
      <c r="AF334" s="68" t="s">
        <v>273</v>
      </c>
      <c r="AG334" s="68" t="s">
        <v>273</v>
      </c>
      <c r="AH334" s="73" t="s">
        <v>22</v>
      </c>
      <c r="AI334" s="74" t="str">
        <f t="shared" si="67"/>
        <v>Moderado</v>
      </c>
      <c r="AJ334" s="75" t="s">
        <v>313</v>
      </c>
      <c r="AK334" s="99" t="s">
        <v>10</v>
      </c>
      <c r="AL334" s="99" t="s">
        <v>17</v>
      </c>
      <c r="AM334" s="98" t="str">
        <f t="shared" si="71"/>
        <v>C3FuerteDirectamente Indirectamente</v>
      </c>
      <c r="AN334" s="75" t="str">
        <f>VLOOKUP(AO334,Hoja3!$G$2:$H$648,2,0)</f>
        <v>A:Improbable / 2:Menor</v>
      </c>
      <c r="AO334" s="69" t="str">
        <f>VLOOKUP(AM334,Hoja3!F:G,2,0)</f>
        <v>A2</v>
      </c>
      <c r="AP334" s="70" t="str">
        <f>VLOOKUP(AO334,'MATRIZ RAM VALORACIÓN'!$AD$10:$AE$45,2,0)</f>
        <v>Bajo</v>
      </c>
      <c r="AQ334" s="189"/>
      <c r="AR334" s="189"/>
      <c r="AS334" s="110"/>
      <c r="AT334" s="88">
        <f t="shared" si="68"/>
        <v>5</v>
      </c>
      <c r="AU334" s="88">
        <f t="shared" si="69"/>
        <v>70</v>
      </c>
      <c r="AV334" s="89">
        <f t="shared" si="70"/>
        <v>75</v>
      </c>
    </row>
    <row r="335" spans="1:48" s="111" customFormat="1" ht="164.25" hidden="1" customHeight="1" x14ac:dyDescent="0.3">
      <c r="A335" s="98" t="s">
        <v>830</v>
      </c>
      <c r="B335" s="98" t="s">
        <v>1595</v>
      </c>
      <c r="C335" s="163" t="s">
        <v>846</v>
      </c>
      <c r="D335" s="146" t="s">
        <v>3434</v>
      </c>
      <c r="E335" s="68" t="s">
        <v>264</v>
      </c>
      <c r="F335" s="68" t="s">
        <v>264</v>
      </c>
      <c r="G335" s="68" t="s">
        <v>264</v>
      </c>
      <c r="H335" s="68" t="s">
        <v>264</v>
      </c>
      <c r="I335" s="68" t="s">
        <v>273</v>
      </c>
      <c r="J335" s="68" t="s">
        <v>264</v>
      </c>
      <c r="K335" s="95" t="s">
        <v>25</v>
      </c>
      <c r="L335" s="95" t="s">
        <v>26</v>
      </c>
      <c r="M335" s="69" t="str">
        <f t="shared" si="64"/>
        <v xml:space="preserve">C - Posible / 3 - Moderado </v>
      </c>
      <c r="N335" s="69" t="str">
        <f t="shared" si="65"/>
        <v>C3</v>
      </c>
      <c r="O335" s="70" t="str">
        <f>VLOOKUP(N335,'MATRIZ RAM VALORACIÓN'!$AD$10:$AE$45,2,0)</f>
        <v>Medio</v>
      </c>
      <c r="P335" s="71" t="str">
        <f t="shared" si="66"/>
        <v>Bajo</v>
      </c>
      <c r="Q335" s="115" t="s">
        <v>851</v>
      </c>
      <c r="R335" s="101" t="s">
        <v>852</v>
      </c>
      <c r="S335" s="180" t="s">
        <v>33</v>
      </c>
      <c r="T335" s="94" t="s">
        <v>2117</v>
      </c>
      <c r="U335" s="73" t="s">
        <v>318</v>
      </c>
      <c r="V335" s="73" t="s">
        <v>267</v>
      </c>
      <c r="W335" s="68" t="s">
        <v>264</v>
      </c>
      <c r="X335" s="68" t="s">
        <v>264</v>
      </c>
      <c r="Y335" s="68" t="s">
        <v>264</v>
      </c>
      <c r="Z335" s="68" t="s">
        <v>264</v>
      </c>
      <c r="AA335" s="68" t="s">
        <v>264</v>
      </c>
      <c r="AB335" s="68" t="s">
        <v>273</v>
      </c>
      <c r="AC335" s="68" t="s">
        <v>264</v>
      </c>
      <c r="AD335" s="68" t="s">
        <v>264</v>
      </c>
      <c r="AE335" s="68" t="s">
        <v>264</v>
      </c>
      <c r="AF335" s="68" t="s">
        <v>273</v>
      </c>
      <c r="AG335" s="68" t="s">
        <v>273</v>
      </c>
      <c r="AH335" s="73" t="s">
        <v>22</v>
      </c>
      <c r="AI335" s="74" t="str">
        <f t="shared" si="67"/>
        <v>Moderado</v>
      </c>
      <c r="AJ335" s="75" t="s">
        <v>313</v>
      </c>
      <c r="AK335" s="99" t="s">
        <v>10</v>
      </c>
      <c r="AL335" s="99" t="s">
        <v>17</v>
      </c>
      <c r="AM335" s="98" t="str">
        <f t="shared" si="71"/>
        <v>C3FuerteDirectamente Indirectamente</v>
      </c>
      <c r="AN335" s="75" t="str">
        <f>VLOOKUP(AO335,Hoja3!$G$2:$H$648,2,0)</f>
        <v>A:Improbable / 2:Menor</v>
      </c>
      <c r="AO335" s="69" t="str">
        <f>VLOOKUP(AM335,Hoja3!F:G,2,0)</f>
        <v>A2</v>
      </c>
      <c r="AP335" s="70" t="str">
        <f>VLOOKUP(AO335,'MATRIZ RAM VALORACIÓN'!$AD$10:$AE$45,2,0)</f>
        <v>Bajo</v>
      </c>
      <c r="AQ335" s="189"/>
      <c r="AR335" s="189"/>
      <c r="AS335" s="110"/>
      <c r="AT335" s="88">
        <f t="shared" si="68"/>
        <v>5</v>
      </c>
      <c r="AU335" s="88">
        <f t="shared" si="69"/>
        <v>70</v>
      </c>
      <c r="AV335" s="89">
        <f t="shared" si="70"/>
        <v>75</v>
      </c>
    </row>
    <row r="336" spans="1:48" s="111" customFormat="1" ht="164.25" hidden="1" customHeight="1" x14ac:dyDescent="0.3">
      <c r="A336" s="98" t="s">
        <v>830</v>
      </c>
      <c r="B336" s="98" t="s">
        <v>1596</v>
      </c>
      <c r="C336" s="163" t="s">
        <v>845</v>
      </c>
      <c r="D336" s="146" t="s">
        <v>3435</v>
      </c>
      <c r="E336" s="68" t="s">
        <v>264</v>
      </c>
      <c r="F336" s="68" t="s">
        <v>264</v>
      </c>
      <c r="G336" s="68" t="s">
        <v>264</v>
      </c>
      <c r="H336" s="68" t="s">
        <v>264</v>
      </c>
      <c r="I336" s="68" t="s">
        <v>264</v>
      </c>
      <c r="J336" s="68" t="s">
        <v>264</v>
      </c>
      <c r="K336" s="95" t="s">
        <v>25</v>
      </c>
      <c r="L336" s="95" t="s">
        <v>21</v>
      </c>
      <c r="M336" s="69" t="str">
        <f t="shared" si="64"/>
        <v>C - Posible / 4 - Mayor</v>
      </c>
      <c r="N336" s="69" t="str">
        <f t="shared" si="65"/>
        <v>C4</v>
      </c>
      <c r="O336" s="70" t="str">
        <f>VLOOKUP(N336,'MATRIZ RAM VALORACIÓN'!$AD$10:$AE$45,2,0)</f>
        <v>Intermedio</v>
      </c>
      <c r="P336" s="71" t="str">
        <f t="shared" si="66"/>
        <v>Medio</v>
      </c>
      <c r="Q336" s="146" t="s">
        <v>836</v>
      </c>
      <c r="R336" s="101" t="s">
        <v>2974</v>
      </c>
      <c r="S336" s="180" t="s">
        <v>45</v>
      </c>
      <c r="T336" s="94" t="s">
        <v>2977</v>
      </c>
      <c r="U336" s="73" t="s">
        <v>318</v>
      </c>
      <c r="V336" s="73" t="s">
        <v>267</v>
      </c>
      <c r="W336" s="68" t="s">
        <v>264</v>
      </c>
      <c r="X336" s="68" t="s">
        <v>264</v>
      </c>
      <c r="Y336" s="68" t="s">
        <v>264</v>
      </c>
      <c r="Z336" s="68" t="s">
        <v>264</v>
      </c>
      <c r="AA336" s="68" t="s">
        <v>264</v>
      </c>
      <c r="AB336" s="68" t="s">
        <v>264</v>
      </c>
      <c r="AC336" s="68" t="s">
        <v>264</v>
      </c>
      <c r="AD336" s="68" t="s">
        <v>264</v>
      </c>
      <c r="AE336" s="68" t="s">
        <v>264</v>
      </c>
      <c r="AF336" s="68" t="s">
        <v>264</v>
      </c>
      <c r="AG336" s="68" t="s">
        <v>273</v>
      </c>
      <c r="AH336" s="73" t="s">
        <v>22</v>
      </c>
      <c r="AI336" s="74" t="str">
        <f t="shared" si="67"/>
        <v>Moderado</v>
      </c>
      <c r="AJ336" s="75" t="s">
        <v>313</v>
      </c>
      <c r="AK336" s="99" t="s">
        <v>10</v>
      </c>
      <c r="AL336" s="99" t="s">
        <v>17</v>
      </c>
      <c r="AM336" s="98" t="str">
        <f t="shared" si="71"/>
        <v>C4FuerteDirectamente Indirectamente</v>
      </c>
      <c r="AN336" s="75" t="str">
        <f>VLOOKUP(AO336,Hoja3!$G$2:$H$648,2,0)</f>
        <v>A:Improbable / 3:Moderado</v>
      </c>
      <c r="AO336" s="69" t="str">
        <f>VLOOKUP(AM336,Hoja3!F:G,2,0)</f>
        <v>A3</v>
      </c>
      <c r="AP336" s="70" t="str">
        <f>VLOOKUP(AO336,'MATRIZ RAM VALORACIÓN'!$AD$10:$AE$45,2,0)</f>
        <v>Bajo</v>
      </c>
      <c r="AQ336" s="189"/>
      <c r="AR336" s="189"/>
      <c r="AS336" s="110"/>
      <c r="AT336" s="88">
        <f t="shared" si="68"/>
        <v>5</v>
      </c>
      <c r="AU336" s="88">
        <f t="shared" si="69"/>
        <v>70</v>
      </c>
      <c r="AV336" s="89">
        <f t="shared" si="70"/>
        <v>75</v>
      </c>
    </row>
    <row r="337" spans="1:48" s="111" customFormat="1" ht="164.25" hidden="1" customHeight="1" x14ac:dyDescent="0.3">
      <c r="A337" s="98" t="s">
        <v>830</v>
      </c>
      <c r="B337" s="98" t="s">
        <v>1596</v>
      </c>
      <c r="C337" s="163" t="s">
        <v>843</v>
      </c>
      <c r="D337" s="146" t="s">
        <v>3436</v>
      </c>
      <c r="E337" s="68" t="s">
        <v>264</v>
      </c>
      <c r="F337" s="68" t="s">
        <v>264</v>
      </c>
      <c r="G337" s="68" t="s">
        <v>264</v>
      </c>
      <c r="H337" s="68" t="s">
        <v>264</v>
      </c>
      <c r="I337" s="68" t="s">
        <v>264</v>
      </c>
      <c r="J337" s="68" t="s">
        <v>264</v>
      </c>
      <c r="K337" s="95" t="s">
        <v>20</v>
      </c>
      <c r="L337" s="95" t="s">
        <v>21</v>
      </c>
      <c r="M337" s="69" t="str">
        <f t="shared" si="64"/>
        <v>D - Probable / 4 - Mayor</v>
      </c>
      <c r="N337" s="69" t="str">
        <f t="shared" si="65"/>
        <v>D4</v>
      </c>
      <c r="O337" s="70" t="str">
        <f>VLOOKUP(N337,'MATRIZ RAM VALORACIÓN'!$AD$10:$AE$45,2,0)</f>
        <v>Intermedio</v>
      </c>
      <c r="P337" s="71" t="str">
        <f t="shared" si="66"/>
        <v>Medio</v>
      </c>
      <c r="Q337" s="115" t="s">
        <v>2520</v>
      </c>
      <c r="R337" s="145" t="s">
        <v>3028</v>
      </c>
      <c r="S337" s="180" t="s">
        <v>33</v>
      </c>
      <c r="T337" s="94" t="s">
        <v>3013</v>
      </c>
      <c r="U337" s="73" t="s">
        <v>318</v>
      </c>
      <c r="V337" s="73" t="s">
        <v>267</v>
      </c>
      <c r="W337" s="68" t="s">
        <v>264</v>
      </c>
      <c r="X337" s="68" t="s">
        <v>264</v>
      </c>
      <c r="Y337" s="68" t="s">
        <v>264</v>
      </c>
      <c r="Z337" s="68" t="s">
        <v>264</v>
      </c>
      <c r="AA337" s="68" t="s">
        <v>264</v>
      </c>
      <c r="AB337" s="68" t="s">
        <v>264</v>
      </c>
      <c r="AC337" s="68" t="s">
        <v>264</v>
      </c>
      <c r="AD337" s="68" t="s">
        <v>264</v>
      </c>
      <c r="AE337" s="68" t="s">
        <v>264</v>
      </c>
      <c r="AF337" s="68" t="s">
        <v>264</v>
      </c>
      <c r="AG337" s="68" t="s">
        <v>273</v>
      </c>
      <c r="AH337" s="73" t="s">
        <v>22</v>
      </c>
      <c r="AI337" s="74" t="str">
        <f t="shared" si="67"/>
        <v>Moderado</v>
      </c>
      <c r="AJ337" s="75" t="s">
        <v>313</v>
      </c>
      <c r="AK337" s="99" t="s">
        <v>10</v>
      </c>
      <c r="AL337" s="99" t="s">
        <v>17</v>
      </c>
      <c r="AM337" s="98" t="str">
        <f t="shared" si="71"/>
        <v>D4FuerteDirectamente Indirectamente</v>
      </c>
      <c r="AN337" s="75" t="str">
        <f>VLOOKUP(AO337,Hoja3!$G$2:$H$648,2,0)</f>
        <v>B:Raro / 3:Moderado</v>
      </c>
      <c r="AO337" s="69" t="str">
        <f>VLOOKUP(AM337,Hoja3!F:G,2,0)</f>
        <v>B3</v>
      </c>
      <c r="AP337" s="70" t="str">
        <f>VLOOKUP(AO337,'MATRIZ RAM VALORACIÓN'!$AD$10:$AE$45,2,0)</f>
        <v>Medio</v>
      </c>
      <c r="AQ337" s="189"/>
      <c r="AR337" s="189"/>
      <c r="AS337" s="110"/>
      <c r="AT337" s="88">
        <f t="shared" si="68"/>
        <v>5</v>
      </c>
      <c r="AU337" s="88">
        <f t="shared" si="69"/>
        <v>70</v>
      </c>
      <c r="AV337" s="89">
        <f t="shared" si="70"/>
        <v>75</v>
      </c>
    </row>
    <row r="338" spans="1:48" s="111" customFormat="1" ht="164.25" hidden="1" customHeight="1" x14ac:dyDescent="0.3">
      <c r="A338" s="98" t="s">
        <v>830</v>
      </c>
      <c r="B338" s="98" t="s">
        <v>1596</v>
      </c>
      <c r="C338" s="163" t="s">
        <v>843</v>
      </c>
      <c r="D338" s="146" t="s">
        <v>3436</v>
      </c>
      <c r="E338" s="68" t="s">
        <v>264</v>
      </c>
      <c r="F338" s="68" t="s">
        <v>264</v>
      </c>
      <c r="G338" s="68" t="s">
        <v>264</v>
      </c>
      <c r="H338" s="68" t="s">
        <v>264</v>
      </c>
      <c r="I338" s="68" t="s">
        <v>264</v>
      </c>
      <c r="J338" s="68" t="s">
        <v>264</v>
      </c>
      <c r="K338" s="95" t="s">
        <v>20</v>
      </c>
      <c r="L338" s="95" t="s">
        <v>21</v>
      </c>
      <c r="M338" s="69" t="str">
        <f t="shared" si="64"/>
        <v>D - Probable / 4 - Mayor</v>
      </c>
      <c r="N338" s="69" t="str">
        <f t="shared" si="65"/>
        <v>D4</v>
      </c>
      <c r="O338" s="70" t="str">
        <f>VLOOKUP(N338,'MATRIZ RAM VALORACIÓN'!$AD$10:$AE$45,2,0)</f>
        <v>Intermedio</v>
      </c>
      <c r="P338" s="71" t="str">
        <f t="shared" si="66"/>
        <v>Medio</v>
      </c>
      <c r="Q338" s="115" t="s">
        <v>1787</v>
      </c>
      <c r="R338" s="101" t="s">
        <v>3061</v>
      </c>
      <c r="S338" s="180" t="s">
        <v>38</v>
      </c>
      <c r="T338" s="94" t="s">
        <v>3378</v>
      </c>
      <c r="U338" s="73" t="s">
        <v>311</v>
      </c>
      <c r="V338" s="73" t="s">
        <v>267</v>
      </c>
      <c r="W338" s="68" t="s">
        <v>264</v>
      </c>
      <c r="X338" s="68" t="s">
        <v>264</v>
      </c>
      <c r="Y338" s="68" t="s">
        <v>264</v>
      </c>
      <c r="Z338" s="68" t="s">
        <v>264</v>
      </c>
      <c r="AA338" s="68" t="s">
        <v>264</v>
      </c>
      <c r="AB338" s="68" t="s">
        <v>264</v>
      </c>
      <c r="AC338" s="68" t="s">
        <v>264</v>
      </c>
      <c r="AD338" s="68" t="s">
        <v>264</v>
      </c>
      <c r="AE338" s="68" t="s">
        <v>264</v>
      </c>
      <c r="AF338" s="68" t="s">
        <v>264</v>
      </c>
      <c r="AG338" s="68" t="s">
        <v>273</v>
      </c>
      <c r="AH338" s="73" t="s">
        <v>22</v>
      </c>
      <c r="AI338" s="74" t="str">
        <f t="shared" si="67"/>
        <v>Moderado</v>
      </c>
      <c r="AJ338" s="75" t="s">
        <v>313</v>
      </c>
      <c r="AK338" s="99" t="s">
        <v>10</v>
      </c>
      <c r="AL338" s="99" t="s">
        <v>17</v>
      </c>
      <c r="AM338" s="98" t="str">
        <f t="shared" si="71"/>
        <v>D4FuerteDirectamente Indirectamente</v>
      </c>
      <c r="AN338" s="75" t="str">
        <f>VLOOKUP(AO338,Hoja3!$G$2:$H$648,2,0)</f>
        <v>B:Raro / 3:Moderado</v>
      </c>
      <c r="AO338" s="69" t="str">
        <f>VLOOKUP(AM338,Hoja3!F:G,2,0)</f>
        <v>B3</v>
      </c>
      <c r="AP338" s="70" t="str">
        <f>VLOOKUP(AO338,'MATRIZ RAM VALORACIÓN'!$AD$10:$AE$45,2,0)</f>
        <v>Medio</v>
      </c>
      <c r="AQ338" s="189"/>
      <c r="AR338" s="189"/>
      <c r="AS338" s="110"/>
      <c r="AT338" s="88">
        <f t="shared" si="68"/>
        <v>15</v>
      </c>
      <c r="AU338" s="88">
        <f t="shared" si="69"/>
        <v>70</v>
      </c>
      <c r="AV338" s="89">
        <f t="shared" si="70"/>
        <v>85</v>
      </c>
    </row>
    <row r="339" spans="1:48" s="111" customFormat="1" ht="164.25" hidden="1" customHeight="1" x14ac:dyDescent="0.3">
      <c r="A339" s="98" t="s">
        <v>830</v>
      </c>
      <c r="B339" s="98" t="s">
        <v>1596</v>
      </c>
      <c r="C339" s="163" t="s">
        <v>843</v>
      </c>
      <c r="D339" s="146" t="s">
        <v>3436</v>
      </c>
      <c r="E339" s="68" t="s">
        <v>264</v>
      </c>
      <c r="F339" s="68" t="s">
        <v>264</v>
      </c>
      <c r="G339" s="68" t="s">
        <v>264</v>
      </c>
      <c r="H339" s="68" t="s">
        <v>264</v>
      </c>
      <c r="I339" s="68" t="s">
        <v>264</v>
      </c>
      <c r="J339" s="68" t="s">
        <v>264</v>
      </c>
      <c r="K339" s="95" t="s">
        <v>20</v>
      </c>
      <c r="L339" s="95" t="s">
        <v>21</v>
      </c>
      <c r="M339" s="69" t="str">
        <f t="shared" si="64"/>
        <v>D - Probable / 4 - Mayor</v>
      </c>
      <c r="N339" s="69" t="str">
        <f t="shared" si="65"/>
        <v>D4</v>
      </c>
      <c r="O339" s="70" t="str">
        <f>VLOOKUP(N339,'MATRIZ RAM VALORACIÓN'!$AD$10:$AE$45,2,0)</f>
        <v>Intermedio</v>
      </c>
      <c r="P339" s="71" t="str">
        <f t="shared" si="66"/>
        <v>Medio</v>
      </c>
      <c r="Q339" s="115" t="s">
        <v>2519</v>
      </c>
      <c r="R339" s="145" t="s">
        <v>3380</v>
      </c>
      <c r="S339" s="180" t="s">
        <v>33</v>
      </c>
      <c r="T339" s="94" t="s">
        <v>3377</v>
      </c>
      <c r="U339" s="73" t="s">
        <v>311</v>
      </c>
      <c r="V339" s="73" t="s">
        <v>267</v>
      </c>
      <c r="W339" s="68" t="s">
        <v>264</v>
      </c>
      <c r="X339" s="68" t="s">
        <v>264</v>
      </c>
      <c r="Y339" s="68" t="s">
        <v>264</v>
      </c>
      <c r="Z339" s="68" t="s">
        <v>264</v>
      </c>
      <c r="AA339" s="68" t="s">
        <v>264</v>
      </c>
      <c r="AB339" s="68" t="s">
        <v>264</v>
      </c>
      <c r="AC339" s="68" t="s">
        <v>264</v>
      </c>
      <c r="AD339" s="68" t="s">
        <v>264</v>
      </c>
      <c r="AE339" s="68" t="s">
        <v>264</v>
      </c>
      <c r="AF339" s="68" t="s">
        <v>264</v>
      </c>
      <c r="AG339" s="68" t="s">
        <v>273</v>
      </c>
      <c r="AH339" s="73" t="s">
        <v>22</v>
      </c>
      <c r="AI339" s="74" t="str">
        <f t="shared" si="67"/>
        <v>Moderado</v>
      </c>
      <c r="AJ339" s="75" t="s">
        <v>313</v>
      </c>
      <c r="AK339" s="99" t="s">
        <v>10</v>
      </c>
      <c r="AL339" s="99" t="s">
        <v>17</v>
      </c>
      <c r="AM339" s="98" t="str">
        <f t="shared" si="71"/>
        <v>D4FuerteDirectamente Indirectamente</v>
      </c>
      <c r="AN339" s="75" t="str">
        <f>VLOOKUP(AO339,Hoja3!$G$2:$H$648,2,0)</f>
        <v>B:Raro / 3:Moderado</v>
      </c>
      <c r="AO339" s="69" t="str">
        <f>VLOOKUP(AM339,Hoja3!F:G,2,0)</f>
        <v>B3</v>
      </c>
      <c r="AP339" s="70" t="str">
        <f>VLOOKUP(AO339,'MATRIZ RAM VALORACIÓN'!$AD$10:$AE$45,2,0)</f>
        <v>Medio</v>
      </c>
      <c r="AQ339" s="189"/>
      <c r="AR339" s="189"/>
      <c r="AS339" s="110"/>
      <c r="AT339" s="88">
        <f t="shared" si="68"/>
        <v>15</v>
      </c>
      <c r="AU339" s="88">
        <f t="shared" si="69"/>
        <v>70</v>
      </c>
      <c r="AV339" s="89">
        <f t="shared" si="70"/>
        <v>85</v>
      </c>
    </row>
    <row r="340" spans="1:48" s="111" customFormat="1" ht="164.25" hidden="1" customHeight="1" x14ac:dyDescent="0.3">
      <c r="A340" s="98" t="s">
        <v>830</v>
      </c>
      <c r="B340" s="98" t="s">
        <v>1596</v>
      </c>
      <c r="C340" s="163" t="s">
        <v>3150</v>
      </c>
      <c r="D340" s="146" t="s">
        <v>3152</v>
      </c>
      <c r="E340" s="68" t="s">
        <v>264</v>
      </c>
      <c r="F340" s="68" t="s">
        <v>264</v>
      </c>
      <c r="G340" s="68" t="s">
        <v>264</v>
      </c>
      <c r="H340" s="68" t="s">
        <v>264</v>
      </c>
      <c r="I340" s="68" t="s">
        <v>264</v>
      </c>
      <c r="J340" s="68" t="s">
        <v>264</v>
      </c>
      <c r="K340" s="95" t="s">
        <v>13</v>
      </c>
      <c r="L340" s="95" t="s">
        <v>21</v>
      </c>
      <c r="M340" s="69" t="str">
        <f t="shared" si="64"/>
        <v>E - Muy Probable / 4 - Mayor</v>
      </c>
      <c r="N340" s="69" t="str">
        <f t="shared" si="65"/>
        <v>E4</v>
      </c>
      <c r="O340" s="70" t="str">
        <f>VLOOKUP(N340,'MATRIZ RAM VALORACIÓN'!$AD$10:$AE$45,2,0)</f>
        <v>Alto</v>
      </c>
      <c r="P340" s="71" t="str">
        <f t="shared" si="66"/>
        <v>Alto</v>
      </c>
      <c r="Q340" s="115" t="s">
        <v>836</v>
      </c>
      <c r="R340" s="101" t="s">
        <v>2974</v>
      </c>
      <c r="S340" s="180" t="s">
        <v>45</v>
      </c>
      <c r="T340" s="94" t="s">
        <v>2977</v>
      </c>
      <c r="U340" s="73" t="s">
        <v>318</v>
      </c>
      <c r="V340" s="73" t="s">
        <v>267</v>
      </c>
      <c r="W340" s="68" t="s">
        <v>264</v>
      </c>
      <c r="X340" s="68" t="s">
        <v>264</v>
      </c>
      <c r="Y340" s="68" t="s">
        <v>264</v>
      </c>
      <c r="Z340" s="68" t="s">
        <v>264</v>
      </c>
      <c r="AA340" s="68" t="s">
        <v>264</v>
      </c>
      <c r="AB340" s="68" t="s">
        <v>264</v>
      </c>
      <c r="AC340" s="68" t="s">
        <v>264</v>
      </c>
      <c r="AD340" s="68" t="s">
        <v>264</v>
      </c>
      <c r="AE340" s="68" t="s">
        <v>264</v>
      </c>
      <c r="AF340" s="68" t="s">
        <v>264</v>
      </c>
      <c r="AG340" s="68" t="s">
        <v>273</v>
      </c>
      <c r="AH340" s="73" t="s">
        <v>22</v>
      </c>
      <c r="AI340" s="74" t="str">
        <f t="shared" si="67"/>
        <v>Moderado</v>
      </c>
      <c r="AJ340" s="75" t="s">
        <v>313</v>
      </c>
      <c r="AK340" s="99" t="s">
        <v>10</v>
      </c>
      <c r="AL340" s="99" t="s">
        <v>17</v>
      </c>
      <c r="AM340" s="98" t="str">
        <f t="shared" si="71"/>
        <v>E4FuerteDirectamente Indirectamente</v>
      </c>
      <c r="AN340" s="75" t="str">
        <f>VLOOKUP(AO340,Hoja3!$G$2:$H$648,2,0)</f>
        <v>C:Posible / 3:Moderado</v>
      </c>
      <c r="AO340" s="69" t="str">
        <f>VLOOKUP(AM340,Hoja3!F:G,2,0)</f>
        <v>C3</v>
      </c>
      <c r="AP340" s="70" t="str">
        <f>VLOOKUP(AO340,'MATRIZ RAM VALORACIÓN'!$AD$10:$AE$45,2,0)</f>
        <v>Medio</v>
      </c>
      <c r="AQ340" s="189"/>
      <c r="AR340" s="189"/>
      <c r="AS340" s="110"/>
      <c r="AT340" s="88">
        <f t="shared" si="68"/>
        <v>5</v>
      </c>
      <c r="AU340" s="88">
        <f t="shared" si="69"/>
        <v>70</v>
      </c>
      <c r="AV340" s="89">
        <f t="shared" si="70"/>
        <v>75</v>
      </c>
    </row>
    <row r="341" spans="1:48" s="111" customFormat="1" ht="164.25" hidden="1" customHeight="1" x14ac:dyDescent="0.3">
      <c r="A341" s="113" t="s">
        <v>830</v>
      </c>
      <c r="B341" s="98" t="s">
        <v>1596</v>
      </c>
      <c r="C341" s="164" t="s">
        <v>3150</v>
      </c>
      <c r="D341" s="146" t="s">
        <v>3152</v>
      </c>
      <c r="E341" s="80" t="s">
        <v>264</v>
      </c>
      <c r="F341" s="80" t="s">
        <v>264</v>
      </c>
      <c r="G341" s="80" t="s">
        <v>264</v>
      </c>
      <c r="H341" s="80" t="s">
        <v>264</v>
      </c>
      <c r="I341" s="80" t="s">
        <v>264</v>
      </c>
      <c r="J341" s="80" t="s">
        <v>264</v>
      </c>
      <c r="K341" s="95" t="s">
        <v>13</v>
      </c>
      <c r="L341" s="95" t="s">
        <v>21</v>
      </c>
      <c r="M341" s="69" t="str">
        <f t="shared" si="64"/>
        <v>E - Muy Probable / 4 - Mayor</v>
      </c>
      <c r="N341" s="69" t="str">
        <f t="shared" si="65"/>
        <v>E4</v>
      </c>
      <c r="O341" s="70" t="str">
        <f>VLOOKUP(N341,'MATRIZ RAM VALORACIÓN'!$AD$10:$AE$45,2,0)</f>
        <v>Alto</v>
      </c>
      <c r="P341" s="71" t="str">
        <f t="shared" si="66"/>
        <v>Alto</v>
      </c>
      <c r="Q341" s="203" t="s">
        <v>1994</v>
      </c>
      <c r="R341" s="145" t="s">
        <v>3019</v>
      </c>
      <c r="S341" s="180" t="s">
        <v>33</v>
      </c>
      <c r="T341" s="172" t="s">
        <v>3020</v>
      </c>
      <c r="U341" s="85" t="s">
        <v>318</v>
      </c>
      <c r="V341" s="85" t="s">
        <v>267</v>
      </c>
      <c r="W341" s="68" t="s">
        <v>264</v>
      </c>
      <c r="X341" s="68" t="s">
        <v>264</v>
      </c>
      <c r="Y341" s="68" t="s">
        <v>264</v>
      </c>
      <c r="Z341" s="68" t="s">
        <v>264</v>
      </c>
      <c r="AA341" s="68" t="s">
        <v>264</v>
      </c>
      <c r="AB341" s="68" t="s">
        <v>264</v>
      </c>
      <c r="AC341" s="68" t="s">
        <v>264</v>
      </c>
      <c r="AD341" s="68" t="s">
        <v>264</v>
      </c>
      <c r="AE341" s="68" t="s">
        <v>264</v>
      </c>
      <c r="AF341" s="68" t="s">
        <v>264</v>
      </c>
      <c r="AG341" s="68" t="s">
        <v>273</v>
      </c>
      <c r="AH341" s="73" t="s">
        <v>22</v>
      </c>
      <c r="AI341" s="74" t="str">
        <f t="shared" si="67"/>
        <v>Moderado</v>
      </c>
      <c r="AJ341" s="75" t="s">
        <v>313</v>
      </c>
      <c r="AK341" s="99" t="s">
        <v>10</v>
      </c>
      <c r="AL341" s="99" t="s">
        <v>17</v>
      </c>
      <c r="AM341" s="98" t="str">
        <f t="shared" si="71"/>
        <v>E4FuerteDirectamente Indirectamente</v>
      </c>
      <c r="AN341" s="75" t="str">
        <f>VLOOKUP(AO341,Hoja3!$G$2:$H$648,2,0)</f>
        <v>C:Posible / 3:Moderado</v>
      </c>
      <c r="AO341" s="69" t="str">
        <f>VLOOKUP(AM341,Hoja3!F:G,2,0)</f>
        <v>C3</v>
      </c>
      <c r="AP341" s="70" t="str">
        <f>VLOOKUP(AO341,'MATRIZ RAM VALORACIÓN'!$AD$10:$AE$45,2,0)</f>
        <v>Medio</v>
      </c>
      <c r="AQ341" s="189"/>
      <c r="AR341" s="189"/>
      <c r="AS341" s="110"/>
      <c r="AT341" s="88">
        <f t="shared" si="68"/>
        <v>5</v>
      </c>
      <c r="AU341" s="88">
        <f t="shared" si="69"/>
        <v>70</v>
      </c>
      <c r="AV341" s="89">
        <f t="shared" si="70"/>
        <v>75</v>
      </c>
    </row>
    <row r="342" spans="1:48" s="111" customFormat="1" ht="164.25" hidden="1" customHeight="1" x14ac:dyDescent="0.3">
      <c r="A342" s="98" t="s">
        <v>830</v>
      </c>
      <c r="B342" s="98" t="s">
        <v>1596</v>
      </c>
      <c r="C342" s="164" t="s">
        <v>3150</v>
      </c>
      <c r="D342" s="146" t="s">
        <v>3152</v>
      </c>
      <c r="E342" s="68" t="s">
        <v>264</v>
      </c>
      <c r="F342" s="68" t="s">
        <v>264</v>
      </c>
      <c r="G342" s="68" t="s">
        <v>264</v>
      </c>
      <c r="H342" s="68" t="s">
        <v>264</v>
      </c>
      <c r="I342" s="68" t="s">
        <v>264</v>
      </c>
      <c r="J342" s="68" t="s">
        <v>264</v>
      </c>
      <c r="K342" s="95" t="s">
        <v>13</v>
      </c>
      <c r="L342" s="95" t="s">
        <v>21</v>
      </c>
      <c r="M342" s="69" t="str">
        <f t="shared" si="64"/>
        <v>E - Muy Probable / 4 - Mayor</v>
      </c>
      <c r="N342" s="69" t="str">
        <f t="shared" si="65"/>
        <v>E4</v>
      </c>
      <c r="O342" s="70" t="str">
        <f>VLOOKUP(N342,'MATRIZ RAM VALORACIÓN'!$AD$10:$AE$45,2,0)</f>
        <v>Alto</v>
      </c>
      <c r="P342" s="71" t="str">
        <f t="shared" si="66"/>
        <v>Alto</v>
      </c>
      <c r="Q342" s="115" t="s">
        <v>1787</v>
      </c>
      <c r="R342" s="101" t="s">
        <v>3061</v>
      </c>
      <c r="S342" s="180" t="s">
        <v>38</v>
      </c>
      <c r="T342" s="94" t="s">
        <v>3378</v>
      </c>
      <c r="U342" s="73" t="s">
        <v>311</v>
      </c>
      <c r="V342" s="73" t="s">
        <v>267</v>
      </c>
      <c r="W342" s="68" t="s">
        <v>264</v>
      </c>
      <c r="X342" s="68" t="s">
        <v>264</v>
      </c>
      <c r="Y342" s="68" t="s">
        <v>264</v>
      </c>
      <c r="Z342" s="68" t="s">
        <v>264</v>
      </c>
      <c r="AA342" s="68" t="s">
        <v>264</v>
      </c>
      <c r="AB342" s="68" t="s">
        <v>264</v>
      </c>
      <c r="AC342" s="68" t="s">
        <v>264</v>
      </c>
      <c r="AD342" s="68" t="s">
        <v>264</v>
      </c>
      <c r="AE342" s="68" t="s">
        <v>264</v>
      </c>
      <c r="AF342" s="68" t="s">
        <v>264</v>
      </c>
      <c r="AG342" s="68" t="s">
        <v>273</v>
      </c>
      <c r="AH342" s="73" t="s">
        <v>22</v>
      </c>
      <c r="AI342" s="74" t="str">
        <f t="shared" si="67"/>
        <v>Moderado</v>
      </c>
      <c r="AJ342" s="75" t="s">
        <v>313</v>
      </c>
      <c r="AK342" s="99" t="s">
        <v>10</v>
      </c>
      <c r="AL342" s="99" t="s">
        <v>17</v>
      </c>
      <c r="AM342" s="98" t="str">
        <f t="shared" si="71"/>
        <v>E4FuerteDirectamente Indirectamente</v>
      </c>
      <c r="AN342" s="75" t="str">
        <f>VLOOKUP(AO342,Hoja3!$G$2:$H$648,2,0)</f>
        <v>C:Posible / 3:Moderado</v>
      </c>
      <c r="AO342" s="69" t="str">
        <f>VLOOKUP(AM342,Hoja3!F:G,2,0)</f>
        <v>C3</v>
      </c>
      <c r="AP342" s="70" t="str">
        <f>VLOOKUP(AO342,'MATRIZ RAM VALORACIÓN'!$AD$10:$AE$45,2,0)</f>
        <v>Medio</v>
      </c>
      <c r="AQ342" s="189"/>
      <c r="AR342" s="189"/>
      <c r="AS342" s="110"/>
      <c r="AT342" s="88">
        <f t="shared" si="68"/>
        <v>15</v>
      </c>
      <c r="AU342" s="88">
        <f t="shared" si="69"/>
        <v>70</v>
      </c>
      <c r="AV342" s="89">
        <f t="shared" si="70"/>
        <v>85</v>
      </c>
    </row>
    <row r="343" spans="1:48" s="111" customFormat="1" ht="164.25" hidden="1" customHeight="1" x14ac:dyDescent="0.3">
      <c r="A343" s="98" t="s">
        <v>830</v>
      </c>
      <c r="B343" s="98" t="s">
        <v>1596</v>
      </c>
      <c r="C343" s="164" t="s">
        <v>3150</v>
      </c>
      <c r="D343" s="146" t="s">
        <v>3152</v>
      </c>
      <c r="E343" s="68" t="s">
        <v>264</v>
      </c>
      <c r="F343" s="68" t="s">
        <v>264</v>
      </c>
      <c r="G343" s="68" t="s">
        <v>264</v>
      </c>
      <c r="H343" s="68" t="s">
        <v>264</v>
      </c>
      <c r="I343" s="68" t="s">
        <v>264</v>
      </c>
      <c r="J343" s="68" t="s">
        <v>264</v>
      </c>
      <c r="K343" s="95" t="s">
        <v>20</v>
      </c>
      <c r="L343" s="95" t="s">
        <v>14</v>
      </c>
      <c r="M343" s="69" t="str">
        <f t="shared" si="64"/>
        <v>D - Probable / 5 - Extremo</v>
      </c>
      <c r="N343" s="69" t="str">
        <f t="shared" si="65"/>
        <v>D5</v>
      </c>
      <c r="O343" s="70" t="str">
        <f>VLOOKUP(N343,'MATRIZ RAM VALORACIÓN'!$AD$10:$AE$45,2,0)</f>
        <v>Alto</v>
      </c>
      <c r="P343" s="71" t="str">
        <f t="shared" si="66"/>
        <v>Alto</v>
      </c>
      <c r="Q343" s="115" t="s">
        <v>1991</v>
      </c>
      <c r="R343" s="114" t="s">
        <v>3376</v>
      </c>
      <c r="S343" s="180" t="s">
        <v>33</v>
      </c>
      <c r="T343" s="94" t="s">
        <v>3377</v>
      </c>
      <c r="U343" s="73" t="s">
        <v>311</v>
      </c>
      <c r="V343" s="73" t="s">
        <v>265</v>
      </c>
      <c r="W343" s="68" t="s">
        <v>264</v>
      </c>
      <c r="X343" s="68" t="s">
        <v>264</v>
      </c>
      <c r="Y343" s="68" t="s">
        <v>264</v>
      </c>
      <c r="Z343" s="68" t="s">
        <v>264</v>
      </c>
      <c r="AA343" s="68" t="s">
        <v>264</v>
      </c>
      <c r="AB343" s="68" t="s">
        <v>264</v>
      </c>
      <c r="AC343" s="68" t="s">
        <v>264</v>
      </c>
      <c r="AD343" s="68" t="s">
        <v>264</v>
      </c>
      <c r="AE343" s="68" t="s">
        <v>264</v>
      </c>
      <c r="AF343" s="68" t="s">
        <v>264</v>
      </c>
      <c r="AG343" s="68" t="s">
        <v>273</v>
      </c>
      <c r="AH343" s="73" t="s">
        <v>22</v>
      </c>
      <c r="AI343" s="74" t="str">
        <f t="shared" si="67"/>
        <v>Moderado</v>
      </c>
      <c r="AJ343" s="75" t="s">
        <v>313</v>
      </c>
      <c r="AK343" s="99" t="s">
        <v>10</v>
      </c>
      <c r="AL343" s="99" t="s">
        <v>17</v>
      </c>
      <c r="AM343" s="98" t="str">
        <f t="shared" si="71"/>
        <v>D5FuerteDirectamente Indirectamente</v>
      </c>
      <c r="AN343" s="75" t="str">
        <f>VLOOKUP(AO343,Hoja3!$G$2:$H$648,2,0)</f>
        <v>B:Raro / 4:mayor</v>
      </c>
      <c r="AO343" s="69" t="str">
        <f>VLOOKUP(AM343,Hoja3!F:G,2,0)</f>
        <v>B4</v>
      </c>
      <c r="AP343" s="70" t="str">
        <f>VLOOKUP(AO343,'MATRIZ RAM VALORACIÓN'!$AD$10:$AE$45,2,0)</f>
        <v>Medio</v>
      </c>
      <c r="AQ343" s="189"/>
      <c r="AR343" s="189"/>
      <c r="AS343" s="110"/>
      <c r="AT343" s="88">
        <f t="shared" si="68"/>
        <v>15</v>
      </c>
      <c r="AU343" s="88">
        <f t="shared" si="69"/>
        <v>70</v>
      </c>
      <c r="AV343" s="89">
        <f t="shared" si="70"/>
        <v>85</v>
      </c>
    </row>
    <row r="344" spans="1:48" s="111" customFormat="1" ht="164.25" hidden="1" customHeight="1" x14ac:dyDescent="0.3">
      <c r="A344" s="98" t="s">
        <v>830</v>
      </c>
      <c r="B344" s="98" t="s">
        <v>1596</v>
      </c>
      <c r="C344" s="164" t="s">
        <v>3150</v>
      </c>
      <c r="D344" s="146" t="s">
        <v>3152</v>
      </c>
      <c r="E344" s="68" t="s">
        <v>264</v>
      </c>
      <c r="F344" s="68" t="s">
        <v>264</v>
      </c>
      <c r="G344" s="68" t="s">
        <v>264</v>
      </c>
      <c r="H344" s="68" t="s">
        <v>264</v>
      </c>
      <c r="I344" s="68" t="s">
        <v>264</v>
      </c>
      <c r="J344" s="68" t="s">
        <v>264</v>
      </c>
      <c r="K344" s="95" t="s">
        <v>13</v>
      </c>
      <c r="L344" s="95" t="s">
        <v>21</v>
      </c>
      <c r="M344" s="69" t="str">
        <f t="shared" si="64"/>
        <v>E - Muy Probable / 4 - Mayor</v>
      </c>
      <c r="N344" s="69" t="str">
        <f t="shared" si="65"/>
        <v>E4</v>
      </c>
      <c r="O344" s="70" t="str">
        <f>VLOOKUP(N344,'MATRIZ RAM VALORACIÓN'!$AD$10:$AE$45,2,0)</f>
        <v>Alto</v>
      </c>
      <c r="P344" s="71" t="str">
        <f t="shared" si="66"/>
        <v>Alto</v>
      </c>
      <c r="Q344" s="115" t="s">
        <v>2050</v>
      </c>
      <c r="R344" s="101" t="s">
        <v>2056</v>
      </c>
      <c r="S344" s="180" t="s">
        <v>359</v>
      </c>
      <c r="T344" s="94" t="s">
        <v>2975</v>
      </c>
      <c r="U344" s="73" t="s">
        <v>311</v>
      </c>
      <c r="V344" s="73" t="s">
        <v>265</v>
      </c>
      <c r="W344" s="68" t="s">
        <v>264</v>
      </c>
      <c r="X344" s="68" t="s">
        <v>264</v>
      </c>
      <c r="Y344" s="68" t="s">
        <v>264</v>
      </c>
      <c r="Z344" s="68" t="s">
        <v>264</v>
      </c>
      <c r="AA344" s="68" t="s">
        <v>264</v>
      </c>
      <c r="AB344" s="68" t="s">
        <v>264</v>
      </c>
      <c r="AC344" s="68" t="s">
        <v>264</v>
      </c>
      <c r="AD344" s="68" t="s">
        <v>264</v>
      </c>
      <c r="AE344" s="68" t="s">
        <v>264</v>
      </c>
      <c r="AF344" s="68" t="s">
        <v>264</v>
      </c>
      <c r="AG344" s="68" t="s">
        <v>273</v>
      </c>
      <c r="AH344" s="73" t="s">
        <v>22</v>
      </c>
      <c r="AI344" s="74" t="str">
        <f t="shared" si="67"/>
        <v>Moderado</v>
      </c>
      <c r="AJ344" s="75" t="s">
        <v>313</v>
      </c>
      <c r="AK344" s="99" t="s">
        <v>10</v>
      </c>
      <c r="AL344" s="99" t="s">
        <v>17</v>
      </c>
      <c r="AM344" s="98" t="str">
        <f t="shared" si="71"/>
        <v>E4FuerteDirectamente Indirectamente</v>
      </c>
      <c r="AN344" s="75" t="str">
        <f>VLOOKUP(AO344,Hoja3!$G$2:$H$648,2,0)</f>
        <v>C:Posible / 3:Moderado</v>
      </c>
      <c r="AO344" s="69" t="str">
        <f>VLOOKUP(AM344,Hoja3!F:G,2,0)</f>
        <v>C3</v>
      </c>
      <c r="AP344" s="70" t="str">
        <f>VLOOKUP(AO344,'MATRIZ RAM VALORACIÓN'!$AD$10:$AE$45,2,0)</f>
        <v>Medio</v>
      </c>
      <c r="AQ344" s="189"/>
      <c r="AR344" s="189"/>
      <c r="AS344" s="110"/>
      <c r="AT344" s="88">
        <f t="shared" si="68"/>
        <v>15</v>
      </c>
      <c r="AU344" s="88">
        <f t="shared" si="69"/>
        <v>70</v>
      </c>
      <c r="AV344" s="89">
        <f t="shared" si="70"/>
        <v>85</v>
      </c>
    </row>
    <row r="345" spans="1:48" s="111" customFormat="1" ht="164.25" hidden="1" customHeight="1" x14ac:dyDescent="0.3">
      <c r="A345" s="98" t="s">
        <v>830</v>
      </c>
      <c r="B345" s="98" t="s">
        <v>1596</v>
      </c>
      <c r="C345" s="163" t="s">
        <v>3150</v>
      </c>
      <c r="D345" s="146" t="s">
        <v>3152</v>
      </c>
      <c r="E345" s="68" t="s">
        <v>264</v>
      </c>
      <c r="F345" s="68" t="s">
        <v>264</v>
      </c>
      <c r="G345" s="68" t="s">
        <v>264</v>
      </c>
      <c r="H345" s="68" t="s">
        <v>264</v>
      </c>
      <c r="I345" s="68" t="s">
        <v>264</v>
      </c>
      <c r="J345" s="68" t="s">
        <v>264</v>
      </c>
      <c r="K345" s="95" t="s">
        <v>13</v>
      </c>
      <c r="L345" s="95" t="s">
        <v>21</v>
      </c>
      <c r="M345" s="69" t="str">
        <f t="shared" si="64"/>
        <v>E - Muy Probable / 4 - Mayor</v>
      </c>
      <c r="N345" s="69" t="str">
        <f t="shared" si="65"/>
        <v>E4</v>
      </c>
      <c r="O345" s="70" t="str">
        <f>VLOOKUP(N345,'MATRIZ RAM VALORACIÓN'!$AD$10:$AE$45,2,0)</f>
        <v>Alto</v>
      </c>
      <c r="P345" s="71" t="str">
        <f t="shared" si="66"/>
        <v>Alto</v>
      </c>
      <c r="Q345" s="115" t="s">
        <v>834</v>
      </c>
      <c r="R345" s="101" t="s">
        <v>1860</v>
      </c>
      <c r="S345" s="180" t="s">
        <v>33</v>
      </c>
      <c r="T345" s="94" t="s">
        <v>2115</v>
      </c>
      <c r="U345" s="73" t="s">
        <v>318</v>
      </c>
      <c r="V345" s="73" t="s">
        <v>265</v>
      </c>
      <c r="W345" s="68" t="s">
        <v>264</v>
      </c>
      <c r="X345" s="68" t="s">
        <v>264</v>
      </c>
      <c r="Y345" s="68" t="s">
        <v>264</v>
      </c>
      <c r="Z345" s="68" t="s">
        <v>264</v>
      </c>
      <c r="AA345" s="68" t="s">
        <v>264</v>
      </c>
      <c r="AB345" s="68" t="s">
        <v>264</v>
      </c>
      <c r="AC345" s="68" t="s">
        <v>264</v>
      </c>
      <c r="AD345" s="68" t="s">
        <v>264</v>
      </c>
      <c r="AE345" s="68" t="s">
        <v>264</v>
      </c>
      <c r="AF345" s="68" t="s">
        <v>264</v>
      </c>
      <c r="AG345" s="68" t="s">
        <v>273</v>
      </c>
      <c r="AH345" s="73" t="s">
        <v>22</v>
      </c>
      <c r="AI345" s="74" t="str">
        <f t="shared" si="67"/>
        <v>Débil</v>
      </c>
      <c r="AJ345" s="75" t="s">
        <v>313</v>
      </c>
      <c r="AK345" s="99" t="s">
        <v>10</v>
      </c>
      <c r="AL345" s="99" t="s">
        <v>17</v>
      </c>
      <c r="AM345" s="98" t="str">
        <f t="shared" si="71"/>
        <v>E4FuerteDirectamente Indirectamente</v>
      </c>
      <c r="AN345" s="75" t="str">
        <f>VLOOKUP(AO345,Hoja3!$G$2:$H$648,2,0)</f>
        <v>C:Posible / 3:Moderado</v>
      </c>
      <c r="AO345" s="69" t="str">
        <f>VLOOKUP(AM345,Hoja3!F:G,2,0)</f>
        <v>C3</v>
      </c>
      <c r="AP345" s="70" t="str">
        <f>VLOOKUP(AO345,'MATRIZ RAM VALORACIÓN'!$AD$10:$AE$45,2,0)</f>
        <v>Medio</v>
      </c>
      <c r="AQ345" s="189"/>
      <c r="AR345" s="189"/>
      <c r="AS345" s="110"/>
      <c r="AT345" s="88"/>
      <c r="AU345" s="88"/>
      <c r="AV345" s="89"/>
    </row>
    <row r="346" spans="1:48" s="111" customFormat="1" ht="164.25" hidden="1" customHeight="1" x14ac:dyDescent="0.3">
      <c r="A346" s="98" t="s">
        <v>830</v>
      </c>
      <c r="B346" s="98" t="s">
        <v>1596</v>
      </c>
      <c r="C346" s="146" t="s">
        <v>3150</v>
      </c>
      <c r="D346" s="146" t="s">
        <v>3152</v>
      </c>
      <c r="E346" s="68" t="s">
        <v>264</v>
      </c>
      <c r="F346" s="68" t="s">
        <v>264</v>
      </c>
      <c r="G346" s="68" t="s">
        <v>264</v>
      </c>
      <c r="H346" s="68" t="s">
        <v>264</v>
      </c>
      <c r="I346" s="68" t="s">
        <v>264</v>
      </c>
      <c r="J346" s="68" t="s">
        <v>264</v>
      </c>
      <c r="K346" s="95" t="s">
        <v>13</v>
      </c>
      <c r="L346" s="95" t="s">
        <v>21</v>
      </c>
      <c r="M346" s="69" t="str">
        <f t="shared" si="64"/>
        <v>E - Muy Probable / 4 - Mayor</v>
      </c>
      <c r="N346" s="69" t="str">
        <f t="shared" si="65"/>
        <v>E4</v>
      </c>
      <c r="O346" s="70" t="str">
        <f>VLOOKUP(N346,'MATRIZ RAM VALORACIÓN'!$AD$10:$AE$45,2,0)</f>
        <v>Alto</v>
      </c>
      <c r="P346" s="71" t="str">
        <f t="shared" si="66"/>
        <v>Alto</v>
      </c>
      <c r="Q346" s="115" t="s">
        <v>2051</v>
      </c>
      <c r="R346" s="145" t="s">
        <v>2057</v>
      </c>
      <c r="S346" s="180" t="s">
        <v>359</v>
      </c>
      <c r="T346" s="94" t="s">
        <v>2055</v>
      </c>
      <c r="U346" s="73" t="s">
        <v>311</v>
      </c>
      <c r="V346" s="73" t="s">
        <v>265</v>
      </c>
      <c r="W346" s="68" t="s">
        <v>264</v>
      </c>
      <c r="X346" s="68" t="s">
        <v>264</v>
      </c>
      <c r="Y346" s="68" t="s">
        <v>264</v>
      </c>
      <c r="Z346" s="68" t="s">
        <v>264</v>
      </c>
      <c r="AA346" s="68" t="s">
        <v>264</v>
      </c>
      <c r="AB346" s="68" t="s">
        <v>264</v>
      </c>
      <c r="AC346" s="68" t="s">
        <v>264</v>
      </c>
      <c r="AD346" s="68" t="s">
        <v>264</v>
      </c>
      <c r="AE346" s="68" t="s">
        <v>264</v>
      </c>
      <c r="AF346" s="68" t="s">
        <v>264</v>
      </c>
      <c r="AG346" s="68" t="s">
        <v>273</v>
      </c>
      <c r="AH346" s="73" t="s">
        <v>22</v>
      </c>
      <c r="AI346" s="74" t="str">
        <f t="shared" si="67"/>
        <v>Débil</v>
      </c>
      <c r="AJ346" s="75" t="s">
        <v>313</v>
      </c>
      <c r="AK346" s="99" t="s">
        <v>10</v>
      </c>
      <c r="AL346" s="99" t="s">
        <v>17</v>
      </c>
      <c r="AM346" s="98" t="str">
        <f t="shared" si="71"/>
        <v>E4FuerteDirectamente Indirectamente</v>
      </c>
      <c r="AN346" s="75" t="str">
        <f>VLOOKUP(AO346,Hoja3!$G$2:$H$648,2,0)</f>
        <v>C:Posible / 3:Moderado</v>
      </c>
      <c r="AO346" s="69" t="str">
        <f>VLOOKUP(AM346,Hoja3!F:G,2,0)</f>
        <v>C3</v>
      </c>
      <c r="AP346" s="70" t="str">
        <f>VLOOKUP(AO346,'MATRIZ RAM VALORACIÓN'!$AD$10:$AE$45,2,0)</f>
        <v>Medio</v>
      </c>
      <c r="AQ346" s="189"/>
      <c r="AR346" s="189"/>
      <c r="AS346" s="110"/>
      <c r="AT346" s="88"/>
      <c r="AU346" s="88"/>
      <c r="AV346" s="89"/>
    </row>
    <row r="347" spans="1:48" s="111" customFormat="1" ht="164.25" hidden="1" customHeight="1" x14ac:dyDescent="0.3">
      <c r="A347" s="98" t="s">
        <v>3521</v>
      </c>
      <c r="B347" s="98" t="s">
        <v>385</v>
      </c>
      <c r="C347" s="146" t="s">
        <v>2608</v>
      </c>
      <c r="D347" s="146" t="s">
        <v>2207</v>
      </c>
      <c r="E347" s="68" t="s">
        <v>273</v>
      </c>
      <c r="F347" s="68" t="s">
        <v>264</v>
      </c>
      <c r="G347" s="68" t="s">
        <v>264</v>
      </c>
      <c r="H347" s="68" t="s">
        <v>264</v>
      </c>
      <c r="I347" s="68" t="s">
        <v>264</v>
      </c>
      <c r="J347" s="68" t="s">
        <v>273</v>
      </c>
      <c r="K347" s="95" t="s">
        <v>20</v>
      </c>
      <c r="L347" s="95" t="s">
        <v>14</v>
      </c>
      <c r="M347" s="69" t="str">
        <f t="shared" si="64"/>
        <v>D - Probable / 5 - Extremo</v>
      </c>
      <c r="N347" s="69" t="str">
        <f t="shared" si="65"/>
        <v>D5</v>
      </c>
      <c r="O347" s="70" t="str">
        <f>VLOOKUP(N347,'MATRIZ RAM VALORACIÓN'!$AD$10:$AE$45,2,0)</f>
        <v>Alto</v>
      </c>
      <c r="P347" s="71" t="str">
        <f t="shared" si="66"/>
        <v>Alto</v>
      </c>
      <c r="Q347" s="115" t="s">
        <v>2314</v>
      </c>
      <c r="R347" s="101" t="s">
        <v>2315</v>
      </c>
      <c r="S347" s="180" t="s">
        <v>33</v>
      </c>
      <c r="T347" s="94" t="s">
        <v>2078</v>
      </c>
      <c r="U347" s="73" t="s">
        <v>318</v>
      </c>
      <c r="V347" s="73" t="s">
        <v>267</v>
      </c>
      <c r="W347" s="68" t="s">
        <v>264</v>
      </c>
      <c r="X347" s="68" t="s">
        <v>273</v>
      </c>
      <c r="Y347" s="68" t="s">
        <v>264</v>
      </c>
      <c r="Z347" s="68" t="s">
        <v>264</v>
      </c>
      <c r="AA347" s="68" t="s">
        <v>264</v>
      </c>
      <c r="AB347" s="68" t="s">
        <v>264</v>
      </c>
      <c r="AC347" s="68" t="s">
        <v>264</v>
      </c>
      <c r="AD347" s="68" t="s">
        <v>273</v>
      </c>
      <c r="AE347" s="68" t="s">
        <v>264</v>
      </c>
      <c r="AF347" s="68" t="s">
        <v>264</v>
      </c>
      <c r="AG347" s="68" t="s">
        <v>273</v>
      </c>
      <c r="AH347" s="73" t="s">
        <v>22</v>
      </c>
      <c r="AI347" s="74" t="str">
        <f t="shared" si="67"/>
        <v>Débil</v>
      </c>
      <c r="AJ347" s="75" t="s">
        <v>313</v>
      </c>
      <c r="AK347" s="99" t="s">
        <v>10</v>
      </c>
      <c r="AL347" s="99" t="s">
        <v>17</v>
      </c>
      <c r="AM347" s="98" t="str">
        <f t="shared" si="71"/>
        <v>D5FuerteDirectamente Indirectamente</v>
      </c>
      <c r="AN347" s="75" t="str">
        <f>VLOOKUP(AO347,Hoja3!$G$2:$H$648,2,0)</f>
        <v>B:Raro / 4:mayor</v>
      </c>
      <c r="AO347" s="69" t="str">
        <f>VLOOKUP(AM347,Hoja3!F:G,2,0)</f>
        <v>B4</v>
      </c>
      <c r="AP347" s="70" t="str">
        <f>VLOOKUP(AO347,'MATRIZ RAM VALORACIÓN'!$AD$10:$AE$45,2,0)</f>
        <v>Medio</v>
      </c>
      <c r="AQ347" s="189"/>
      <c r="AR347" s="189"/>
      <c r="AS347" s="110"/>
      <c r="AT347" s="88"/>
      <c r="AU347" s="88"/>
      <c r="AV347" s="89"/>
    </row>
    <row r="348" spans="1:48" s="111" customFormat="1" ht="164.25" hidden="1" customHeight="1" x14ac:dyDescent="0.3">
      <c r="A348" s="98" t="s">
        <v>3521</v>
      </c>
      <c r="B348" s="98" t="s">
        <v>385</v>
      </c>
      <c r="C348" s="146" t="s">
        <v>2608</v>
      </c>
      <c r="D348" s="146" t="s">
        <v>2207</v>
      </c>
      <c r="E348" s="68" t="s">
        <v>273</v>
      </c>
      <c r="F348" s="68" t="s">
        <v>264</v>
      </c>
      <c r="G348" s="68" t="s">
        <v>264</v>
      </c>
      <c r="H348" s="68" t="s">
        <v>264</v>
      </c>
      <c r="I348" s="68" t="s">
        <v>264</v>
      </c>
      <c r="J348" s="68" t="s">
        <v>273</v>
      </c>
      <c r="K348" s="95" t="s">
        <v>20</v>
      </c>
      <c r="L348" s="95" t="s">
        <v>14</v>
      </c>
      <c r="M348" s="69" t="str">
        <f t="shared" si="64"/>
        <v>D - Probable / 5 - Extremo</v>
      </c>
      <c r="N348" s="69" t="str">
        <f t="shared" si="65"/>
        <v>D5</v>
      </c>
      <c r="O348" s="70" t="str">
        <f>VLOOKUP(N348,'MATRIZ RAM VALORACIÓN'!$AD$10:$AE$45,2,0)</f>
        <v>Alto</v>
      </c>
      <c r="P348" s="71" t="str">
        <f t="shared" si="66"/>
        <v>Alto</v>
      </c>
      <c r="Q348" s="115" t="s">
        <v>1984</v>
      </c>
      <c r="R348" s="101" t="s">
        <v>2316</v>
      </c>
      <c r="S348" s="180" t="s">
        <v>33</v>
      </c>
      <c r="T348" s="94" t="s">
        <v>2079</v>
      </c>
      <c r="U348" s="73" t="s">
        <v>311</v>
      </c>
      <c r="V348" s="73" t="s">
        <v>267</v>
      </c>
      <c r="W348" s="68" t="s">
        <v>264</v>
      </c>
      <c r="X348" s="68" t="s">
        <v>273</v>
      </c>
      <c r="Y348" s="68" t="s">
        <v>264</v>
      </c>
      <c r="Z348" s="68" t="s">
        <v>264</v>
      </c>
      <c r="AA348" s="68" t="s">
        <v>264</v>
      </c>
      <c r="AB348" s="68" t="s">
        <v>264</v>
      </c>
      <c r="AC348" s="68" t="s">
        <v>264</v>
      </c>
      <c r="AD348" s="68" t="s">
        <v>273</v>
      </c>
      <c r="AE348" s="68" t="s">
        <v>264</v>
      </c>
      <c r="AF348" s="68" t="s">
        <v>264</v>
      </c>
      <c r="AG348" s="68" t="s">
        <v>273</v>
      </c>
      <c r="AH348" s="73" t="s">
        <v>22</v>
      </c>
      <c r="AI348" s="74" t="str">
        <f t="shared" si="67"/>
        <v>Débil</v>
      </c>
      <c r="AJ348" s="75" t="s">
        <v>313</v>
      </c>
      <c r="AK348" s="99" t="s">
        <v>10</v>
      </c>
      <c r="AL348" s="99" t="s">
        <v>17</v>
      </c>
      <c r="AM348" s="98" t="str">
        <f t="shared" si="71"/>
        <v>D5FuerteDirectamente Indirectamente</v>
      </c>
      <c r="AN348" s="75" t="str">
        <f>VLOOKUP(AO348,Hoja3!$G$2:$H$648,2,0)</f>
        <v>B:Raro / 4:mayor</v>
      </c>
      <c r="AO348" s="69" t="str">
        <f>VLOOKUP(AM348,Hoja3!F:G,2,0)</f>
        <v>B4</v>
      </c>
      <c r="AP348" s="70" t="str">
        <f>VLOOKUP(AO348,'MATRIZ RAM VALORACIÓN'!$AD$10:$AE$45,2,0)</f>
        <v>Medio</v>
      </c>
      <c r="AQ348" s="189"/>
      <c r="AR348" s="189"/>
      <c r="AS348" s="110"/>
      <c r="AT348" s="88"/>
      <c r="AU348" s="88"/>
      <c r="AV348" s="89"/>
    </row>
    <row r="349" spans="1:48" s="111" customFormat="1" ht="78" hidden="1" customHeight="1" x14ac:dyDescent="0.3">
      <c r="A349" s="98" t="s">
        <v>3521</v>
      </c>
      <c r="B349" s="98" t="s">
        <v>385</v>
      </c>
      <c r="C349" s="146" t="s">
        <v>892</v>
      </c>
      <c r="D349" s="146" t="s">
        <v>3437</v>
      </c>
      <c r="E349" s="68" t="s">
        <v>273</v>
      </c>
      <c r="F349" s="68" t="s">
        <v>264</v>
      </c>
      <c r="G349" s="68" t="s">
        <v>264</v>
      </c>
      <c r="H349" s="68" t="s">
        <v>264</v>
      </c>
      <c r="I349" s="68" t="s">
        <v>264</v>
      </c>
      <c r="J349" s="68" t="s">
        <v>264</v>
      </c>
      <c r="K349" s="95" t="s">
        <v>29</v>
      </c>
      <c r="L349" s="95" t="s">
        <v>14</v>
      </c>
      <c r="M349" s="69" t="str">
        <f t="shared" si="64"/>
        <v>B - Raro / 5 - Extremo</v>
      </c>
      <c r="N349" s="69" t="str">
        <f t="shared" si="65"/>
        <v>B5</v>
      </c>
      <c r="O349" s="70" t="str">
        <f>VLOOKUP(N349,'MATRIZ RAM VALORACIÓN'!$AD$10:$AE$45,2,0)</f>
        <v>Intermedio</v>
      </c>
      <c r="P349" s="71" t="str">
        <f t="shared" si="66"/>
        <v>Medio</v>
      </c>
      <c r="Q349" s="115" t="s">
        <v>2317</v>
      </c>
      <c r="R349" s="101" t="s">
        <v>3197</v>
      </c>
      <c r="S349" s="180" t="s">
        <v>359</v>
      </c>
      <c r="T349" s="94" t="s">
        <v>2080</v>
      </c>
      <c r="U349" s="73" t="s">
        <v>318</v>
      </c>
      <c r="V349" s="73" t="s">
        <v>267</v>
      </c>
      <c r="W349" s="68" t="s">
        <v>264</v>
      </c>
      <c r="X349" s="68" t="s">
        <v>273</v>
      </c>
      <c r="Y349" s="68" t="s">
        <v>264</v>
      </c>
      <c r="Z349" s="68" t="s">
        <v>264</v>
      </c>
      <c r="AA349" s="68" t="s">
        <v>264</v>
      </c>
      <c r="AB349" s="68" t="s">
        <v>264</v>
      </c>
      <c r="AC349" s="68" t="s">
        <v>264</v>
      </c>
      <c r="AD349" s="68" t="s">
        <v>273</v>
      </c>
      <c r="AE349" s="68" t="s">
        <v>264</v>
      </c>
      <c r="AF349" s="68" t="s">
        <v>264</v>
      </c>
      <c r="AG349" s="68" t="s">
        <v>273</v>
      </c>
      <c r="AH349" s="73" t="s">
        <v>22</v>
      </c>
      <c r="AI349" s="74" t="str">
        <f t="shared" si="67"/>
        <v>Débil</v>
      </c>
      <c r="AJ349" s="75" t="s">
        <v>313</v>
      </c>
      <c r="AK349" s="99" t="s">
        <v>10</v>
      </c>
      <c r="AL349" s="99" t="s">
        <v>17</v>
      </c>
      <c r="AM349" s="98" t="str">
        <f t="shared" si="71"/>
        <v>B5FuerteDirectamente Indirectamente</v>
      </c>
      <c r="AN349" s="75" t="str">
        <f>VLOOKUP(AO349,Hoja3!$G$2:$H$648,2,0)</f>
        <v>A:Improbable / 4:Mayor</v>
      </c>
      <c r="AO349" s="69" t="str">
        <f>VLOOKUP(AM349,Hoja3!F:G,2,0)</f>
        <v>A4</v>
      </c>
      <c r="AP349" s="70" t="str">
        <f>VLOOKUP(AO349,'MATRIZ RAM VALORACIÓN'!$AD$10:$AE$45,2,0)</f>
        <v>Bajo</v>
      </c>
      <c r="AQ349" s="189"/>
      <c r="AR349" s="189"/>
      <c r="AS349" s="110"/>
      <c r="AT349" s="88"/>
      <c r="AU349" s="88"/>
      <c r="AV349" s="89"/>
    </row>
    <row r="350" spans="1:48" s="111" customFormat="1" ht="74.25" hidden="1" customHeight="1" x14ac:dyDescent="0.3">
      <c r="A350" s="98" t="s">
        <v>3521</v>
      </c>
      <c r="B350" s="98" t="s">
        <v>385</v>
      </c>
      <c r="C350" s="146" t="s">
        <v>892</v>
      </c>
      <c r="D350" s="146" t="s">
        <v>3437</v>
      </c>
      <c r="E350" s="68" t="s">
        <v>273</v>
      </c>
      <c r="F350" s="68" t="s">
        <v>264</v>
      </c>
      <c r="G350" s="68" t="s">
        <v>264</v>
      </c>
      <c r="H350" s="68" t="s">
        <v>264</v>
      </c>
      <c r="I350" s="68" t="s">
        <v>264</v>
      </c>
      <c r="J350" s="68" t="s">
        <v>264</v>
      </c>
      <c r="K350" s="95" t="s">
        <v>29</v>
      </c>
      <c r="L350" s="95" t="s">
        <v>14</v>
      </c>
      <c r="M350" s="69" t="str">
        <f t="shared" si="64"/>
        <v>B - Raro / 5 - Extremo</v>
      </c>
      <c r="N350" s="69" t="str">
        <f t="shared" si="65"/>
        <v>B5</v>
      </c>
      <c r="O350" s="70" t="str">
        <f>VLOOKUP(N350,'MATRIZ RAM VALORACIÓN'!$AD$10:$AE$45,2,0)</f>
        <v>Intermedio</v>
      </c>
      <c r="P350" s="71" t="str">
        <f t="shared" si="66"/>
        <v>Medio</v>
      </c>
      <c r="Q350" s="115" t="s">
        <v>2320</v>
      </c>
      <c r="R350" s="101" t="s">
        <v>3198</v>
      </c>
      <c r="S350" s="180" t="s">
        <v>33</v>
      </c>
      <c r="T350" s="94" t="s">
        <v>893</v>
      </c>
      <c r="U350" s="73" t="s">
        <v>318</v>
      </c>
      <c r="V350" s="73" t="s">
        <v>267</v>
      </c>
      <c r="W350" s="68" t="s">
        <v>264</v>
      </c>
      <c r="X350" s="68" t="s">
        <v>264</v>
      </c>
      <c r="Y350" s="68" t="s">
        <v>264</v>
      </c>
      <c r="Z350" s="68" t="s">
        <v>264</v>
      </c>
      <c r="AA350" s="68" t="s">
        <v>264</v>
      </c>
      <c r="AB350" s="68" t="s">
        <v>264</v>
      </c>
      <c r="AC350" s="68" t="s">
        <v>264</v>
      </c>
      <c r="AD350" s="68" t="s">
        <v>264</v>
      </c>
      <c r="AE350" s="68" t="s">
        <v>264</v>
      </c>
      <c r="AF350" s="68" t="s">
        <v>264</v>
      </c>
      <c r="AG350" s="68" t="s">
        <v>273</v>
      </c>
      <c r="AH350" s="73" t="s">
        <v>22</v>
      </c>
      <c r="AI350" s="74" t="str">
        <f t="shared" si="67"/>
        <v>Débil</v>
      </c>
      <c r="AJ350" s="75" t="s">
        <v>313</v>
      </c>
      <c r="AK350" s="99" t="s">
        <v>10</v>
      </c>
      <c r="AL350" s="99" t="s">
        <v>17</v>
      </c>
      <c r="AM350" s="98" t="str">
        <f t="shared" si="71"/>
        <v>B5FuerteDirectamente Indirectamente</v>
      </c>
      <c r="AN350" s="75" t="str">
        <f>VLOOKUP(AO350,Hoja3!$G$2:$H$648,2,0)</f>
        <v>A:Improbable / 4:Mayor</v>
      </c>
      <c r="AO350" s="69" t="str">
        <f>VLOOKUP(AM350,Hoja3!F:G,2,0)</f>
        <v>A4</v>
      </c>
      <c r="AP350" s="70" t="str">
        <f>VLOOKUP(AO350,'MATRIZ RAM VALORACIÓN'!$AD$10:$AE$45,2,0)</f>
        <v>Bajo</v>
      </c>
      <c r="AQ350" s="189"/>
      <c r="AR350" s="189"/>
      <c r="AS350" s="110"/>
      <c r="AT350" s="88"/>
      <c r="AU350" s="88"/>
      <c r="AV350" s="89"/>
    </row>
    <row r="351" spans="1:48" s="111" customFormat="1" ht="122.25" hidden="1" customHeight="1" x14ac:dyDescent="0.3">
      <c r="A351" s="98" t="s">
        <v>3521</v>
      </c>
      <c r="B351" s="98" t="s">
        <v>385</v>
      </c>
      <c r="C351" s="163" t="s">
        <v>892</v>
      </c>
      <c r="D351" s="146" t="s">
        <v>3437</v>
      </c>
      <c r="E351" s="68" t="s">
        <v>273</v>
      </c>
      <c r="F351" s="68" t="s">
        <v>264</v>
      </c>
      <c r="G351" s="68" t="s">
        <v>264</v>
      </c>
      <c r="H351" s="68" t="s">
        <v>264</v>
      </c>
      <c r="I351" s="68" t="s">
        <v>264</v>
      </c>
      <c r="J351" s="68" t="s">
        <v>264</v>
      </c>
      <c r="K351" s="95" t="s">
        <v>29</v>
      </c>
      <c r="L351" s="95" t="s">
        <v>14</v>
      </c>
      <c r="M351" s="69" t="str">
        <f t="shared" si="64"/>
        <v>B - Raro / 5 - Extremo</v>
      </c>
      <c r="N351" s="69" t="str">
        <f t="shared" si="65"/>
        <v>B5</v>
      </c>
      <c r="O351" s="70" t="str">
        <f>VLOOKUP(N351,'MATRIZ RAM VALORACIÓN'!$AD$10:$AE$45,2,0)</f>
        <v>Intermedio</v>
      </c>
      <c r="P351" s="71" t="str">
        <f t="shared" si="66"/>
        <v>Medio</v>
      </c>
      <c r="Q351" s="115" t="s">
        <v>2321</v>
      </c>
      <c r="R351" s="101" t="s">
        <v>2322</v>
      </c>
      <c r="S351" s="180" t="s">
        <v>33</v>
      </c>
      <c r="T351" s="94" t="s">
        <v>2081</v>
      </c>
      <c r="U351" s="73" t="s">
        <v>318</v>
      </c>
      <c r="V351" s="73" t="s">
        <v>267</v>
      </c>
      <c r="W351" s="68" t="s">
        <v>264</v>
      </c>
      <c r="X351" s="68" t="s">
        <v>264</v>
      </c>
      <c r="Y351" s="68" t="s">
        <v>264</v>
      </c>
      <c r="Z351" s="68" t="s">
        <v>264</v>
      </c>
      <c r="AA351" s="68" t="s">
        <v>264</v>
      </c>
      <c r="AB351" s="68" t="s">
        <v>264</v>
      </c>
      <c r="AC351" s="68" t="s">
        <v>264</v>
      </c>
      <c r="AD351" s="68" t="s">
        <v>273</v>
      </c>
      <c r="AE351" s="68" t="s">
        <v>264</v>
      </c>
      <c r="AF351" s="68" t="s">
        <v>264</v>
      </c>
      <c r="AG351" s="68" t="s">
        <v>273</v>
      </c>
      <c r="AH351" s="73" t="s">
        <v>22</v>
      </c>
      <c r="AI351" s="74" t="str">
        <f t="shared" si="67"/>
        <v>Moderado</v>
      </c>
      <c r="AJ351" s="75" t="s">
        <v>313</v>
      </c>
      <c r="AK351" s="99" t="s">
        <v>10</v>
      </c>
      <c r="AL351" s="99" t="s">
        <v>17</v>
      </c>
      <c r="AM351" s="98" t="str">
        <f t="shared" si="71"/>
        <v>B5FuerteDirectamente Indirectamente</v>
      </c>
      <c r="AN351" s="75" t="str">
        <f>VLOOKUP(AO351,Hoja3!$G$2:$H$648,2,0)</f>
        <v>A:Improbable / 4:Mayor</v>
      </c>
      <c r="AO351" s="69" t="str">
        <f>VLOOKUP(AM351,Hoja3!F:G,2,0)</f>
        <v>A4</v>
      </c>
      <c r="AP351" s="70" t="str">
        <f>VLOOKUP(AO351,'MATRIZ RAM VALORACIÓN'!$AD$10:$AE$45,2,0)</f>
        <v>Bajo</v>
      </c>
      <c r="AQ351" s="189"/>
      <c r="AR351" s="189"/>
      <c r="AS351" s="110"/>
      <c r="AT351" s="88">
        <f t="shared" ref="AT351:AT394" si="72">IF(U351="Automático",30,IF(U351="Manual Dependiente de TI",15,IF(U351="Manual",5,0)))</f>
        <v>5</v>
      </c>
      <c r="AU351" s="88">
        <f t="shared" ref="AU351:AU394" si="73">IF(AH351="Observaciones en operatividad",0,IF(AH351="Observaciones en diseño",20,IF(AH351="Sin observaciones",70,0)))</f>
        <v>70</v>
      </c>
      <c r="AV351" s="89">
        <f t="shared" si="70"/>
        <v>75</v>
      </c>
    </row>
    <row r="352" spans="1:48" s="111" customFormat="1" ht="84" hidden="1" customHeight="1" x14ac:dyDescent="0.3">
      <c r="A352" s="98" t="s">
        <v>3521</v>
      </c>
      <c r="B352" s="98" t="s">
        <v>385</v>
      </c>
      <c r="C352" s="163" t="s">
        <v>891</v>
      </c>
      <c r="D352" s="146" t="s">
        <v>3438</v>
      </c>
      <c r="E352" s="68" t="s">
        <v>264</v>
      </c>
      <c r="F352" s="68" t="s">
        <v>264</v>
      </c>
      <c r="G352" s="68" t="s">
        <v>264</v>
      </c>
      <c r="H352" s="68" t="s">
        <v>264</v>
      </c>
      <c r="I352" s="68" t="s">
        <v>264</v>
      </c>
      <c r="J352" s="68" t="s">
        <v>264</v>
      </c>
      <c r="K352" s="95" t="s">
        <v>25</v>
      </c>
      <c r="L352" s="95" t="s">
        <v>21</v>
      </c>
      <c r="M352" s="69" t="str">
        <f t="shared" si="64"/>
        <v>C - Posible / 4 - Mayor</v>
      </c>
      <c r="N352" s="69" t="str">
        <f t="shared" si="65"/>
        <v>C4</v>
      </c>
      <c r="O352" s="70" t="str">
        <f>VLOOKUP(N352,'MATRIZ RAM VALORACIÓN'!$AD$10:$AE$45,2,0)</f>
        <v>Intermedio</v>
      </c>
      <c r="P352" s="71" t="str">
        <f t="shared" si="66"/>
        <v>Medio</v>
      </c>
      <c r="Q352" s="115" t="s">
        <v>2068</v>
      </c>
      <c r="R352" s="101" t="s">
        <v>2319</v>
      </c>
      <c r="S352" s="180" t="s">
        <v>38</v>
      </c>
      <c r="T352" s="94" t="s">
        <v>2070</v>
      </c>
      <c r="U352" s="73" t="s">
        <v>318</v>
      </c>
      <c r="V352" s="73" t="s">
        <v>267</v>
      </c>
      <c r="W352" s="68" t="s">
        <v>264</v>
      </c>
      <c r="X352" s="68" t="s">
        <v>264</v>
      </c>
      <c r="Y352" s="68" t="s">
        <v>264</v>
      </c>
      <c r="Z352" s="68" t="s">
        <v>264</v>
      </c>
      <c r="AA352" s="68" t="s">
        <v>264</v>
      </c>
      <c r="AB352" s="68" t="s">
        <v>273</v>
      </c>
      <c r="AC352" s="68" t="s">
        <v>264</v>
      </c>
      <c r="AD352" s="68" t="s">
        <v>264</v>
      </c>
      <c r="AE352" s="68" t="s">
        <v>264</v>
      </c>
      <c r="AF352" s="68" t="s">
        <v>273</v>
      </c>
      <c r="AG352" s="68" t="s">
        <v>273</v>
      </c>
      <c r="AH352" s="73" t="s">
        <v>22</v>
      </c>
      <c r="AI352" s="74" t="str">
        <f t="shared" si="67"/>
        <v>Moderado</v>
      </c>
      <c r="AJ352" s="75" t="s">
        <v>313</v>
      </c>
      <c r="AK352" s="99" t="s">
        <v>10</v>
      </c>
      <c r="AL352" s="99" t="s">
        <v>17</v>
      </c>
      <c r="AM352" s="98" t="str">
        <f t="shared" si="71"/>
        <v>C4FuerteDirectamente Indirectamente</v>
      </c>
      <c r="AN352" s="75" t="str">
        <f>VLOOKUP(AO352,Hoja3!$G$2:$H$648,2,0)</f>
        <v>A:Improbable / 3:Moderado</v>
      </c>
      <c r="AO352" s="69" t="str">
        <f>VLOOKUP(AM352,Hoja3!F:G,2,0)</f>
        <v>A3</v>
      </c>
      <c r="AP352" s="70" t="str">
        <f>VLOOKUP(AO352,'MATRIZ RAM VALORACIÓN'!$AD$10:$AE$45,2,0)</f>
        <v>Bajo</v>
      </c>
      <c r="AQ352" s="102"/>
      <c r="AR352" s="102"/>
      <c r="AS352" s="99"/>
      <c r="AT352" s="88">
        <f t="shared" si="72"/>
        <v>5</v>
      </c>
      <c r="AU352" s="88">
        <f t="shared" si="73"/>
        <v>70</v>
      </c>
      <c r="AV352" s="89">
        <f t="shared" si="70"/>
        <v>75</v>
      </c>
    </row>
    <row r="353" spans="1:48" s="111" customFormat="1" ht="164.25" customHeight="1" x14ac:dyDescent="0.3">
      <c r="A353" s="98" t="s">
        <v>3521</v>
      </c>
      <c r="B353" s="98" t="s">
        <v>385</v>
      </c>
      <c r="C353" s="333" t="s">
        <v>1790</v>
      </c>
      <c r="D353" s="146" t="s">
        <v>1837</v>
      </c>
      <c r="E353" s="68" t="s">
        <v>273</v>
      </c>
      <c r="F353" s="68" t="s">
        <v>273</v>
      </c>
      <c r="G353" s="68" t="s">
        <v>273</v>
      </c>
      <c r="H353" s="68" t="s">
        <v>264</v>
      </c>
      <c r="I353" s="68" t="s">
        <v>264</v>
      </c>
      <c r="J353" s="68" t="s">
        <v>273</v>
      </c>
      <c r="K353" s="95" t="s">
        <v>29</v>
      </c>
      <c r="L353" s="95" t="s">
        <v>8</v>
      </c>
      <c r="M353" s="69" t="str">
        <f t="shared" si="64"/>
        <v>B - Raro / 6 - Catastrófico</v>
      </c>
      <c r="N353" s="69" t="str">
        <f t="shared" si="65"/>
        <v>B6</v>
      </c>
      <c r="O353" s="70" t="str">
        <f>VLOOKUP(N353,'MATRIZ RAM VALORACIÓN'!$AD$10:$AE$45,2,0)</f>
        <v>Intermedio</v>
      </c>
      <c r="P353" s="71" t="str">
        <f t="shared" si="66"/>
        <v>Medio</v>
      </c>
      <c r="Q353" s="146" t="s">
        <v>1838</v>
      </c>
      <c r="R353" s="147" t="s">
        <v>2318</v>
      </c>
      <c r="S353" s="180" t="s">
        <v>45</v>
      </c>
      <c r="T353" s="94" t="s">
        <v>2089</v>
      </c>
      <c r="U353" s="73" t="s">
        <v>318</v>
      </c>
      <c r="V353" s="73" t="s">
        <v>267</v>
      </c>
      <c r="W353" s="68" t="s">
        <v>273</v>
      </c>
      <c r="X353" s="68" t="s">
        <v>273</v>
      </c>
      <c r="Y353" s="68" t="s">
        <v>273</v>
      </c>
      <c r="Z353" s="68" t="s">
        <v>273</v>
      </c>
      <c r="AA353" s="68" t="s">
        <v>273</v>
      </c>
      <c r="AB353" s="68" t="s">
        <v>273</v>
      </c>
      <c r="AC353" s="68" t="s">
        <v>264</v>
      </c>
      <c r="AD353" s="68" t="s">
        <v>264</v>
      </c>
      <c r="AE353" s="68" t="s">
        <v>264</v>
      </c>
      <c r="AF353" s="68" t="s">
        <v>264</v>
      </c>
      <c r="AG353" s="68" t="s">
        <v>273</v>
      </c>
      <c r="AH353" s="73" t="s">
        <v>22</v>
      </c>
      <c r="AI353" s="74" t="str">
        <f t="shared" si="67"/>
        <v>Moderado</v>
      </c>
      <c r="AJ353" s="75" t="s">
        <v>313</v>
      </c>
      <c r="AK353" s="99" t="s">
        <v>10</v>
      </c>
      <c r="AL353" s="99" t="s">
        <v>17</v>
      </c>
      <c r="AM353" s="98" t="str">
        <f t="shared" si="71"/>
        <v>B6FuerteDirectamente Indirectamente</v>
      </c>
      <c r="AN353" s="75" t="str">
        <f>VLOOKUP(AO353,Hoja3!$G$2:$H$648,2,0)</f>
        <v>A:Improbable / 5:Extremo</v>
      </c>
      <c r="AO353" s="69" t="str">
        <f>VLOOKUP(AM353,Hoja3!F:G,2,0)</f>
        <v>A5</v>
      </c>
      <c r="AP353" s="70" t="str">
        <f>VLOOKUP(AO353,'MATRIZ RAM VALORACIÓN'!$AD$10:$AE$45,2,0)</f>
        <v>Medio</v>
      </c>
      <c r="AQ353" s="189"/>
      <c r="AR353" s="189"/>
      <c r="AS353" s="110"/>
      <c r="AT353" s="88">
        <f t="shared" si="72"/>
        <v>5</v>
      </c>
      <c r="AU353" s="88">
        <f t="shared" si="73"/>
        <v>70</v>
      </c>
      <c r="AV353" s="89">
        <f t="shared" si="70"/>
        <v>75</v>
      </c>
    </row>
    <row r="354" spans="1:48" s="111" customFormat="1" ht="164.25" customHeight="1" x14ac:dyDescent="0.3">
      <c r="A354" s="98" t="s">
        <v>3521</v>
      </c>
      <c r="B354" s="98" t="s">
        <v>385</v>
      </c>
      <c r="C354" s="333" t="s">
        <v>1790</v>
      </c>
      <c r="D354" s="146" t="s">
        <v>1837</v>
      </c>
      <c r="E354" s="68" t="s">
        <v>273</v>
      </c>
      <c r="F354" s="68" t="s">
        <v>273</v>
      </c>
      <c r="G354" s="68" t="s">
        <v>273</v>
      </c>
      <c r="H354" s="68" t="s">
        <v>264</v>
      </c>
      <c r="I354" s="68" t="s">
        <v>264</v>
      </c>
      <c r="J354" s="68" t="s">
        <v>273</v>
      </c>
      <c r="K354" s="95" t="s">
        <v>29</v>
      </c>
      <c r="L354" s="95" t="s">
        <v>8</v>
      </c>
      <c r="M354" s="69" t="str">
        <f t="shared" si="64"/>
        <v>B - Raro / 6 - Catastrófico</v>
      </c>
      <c r="N354" s="69" t="str">
        <f t="shared" si="65"/>
        <v>B6</v>
      </c>
      <c r="O354" s="70" t="str">
        <f>VLOOKUP(N354,'MATRIZ RAM VALORACIÓN'!$AD$10:$AE$45,2,0)</f>
        <v>Intermedio</v>
      </c>
      <c r="P354" s="71" t="str">
        <f t="shared" si="66"/>
        <v>Medio</v>
      </c>
      <c r="Q354" s="145" t="s">
        <v>1899</v>
      </c>
      <c r="R354" s="147" t="s">
        <v>1900</v>
      </c>
      <c r="S354" s="180" t="s">
        <v>33</v>
      </c>
      <c r="T354" s="146" t="s">
        <v>2380</v>
      </c>
      <c r="U354" s="73" t="s">
        <v>318</v>
      </c>
      <c r="V354" s="73" t="s">
        <v>267</v>
      </c>
      <c r="W354" s="68" t="s">
        <v>273</v>
      </c>
      <c r="X354" s="68" t="s">
        <v>273</v>
      </c>
      <c r="Y354" s="68" t="s">
        <v>273</v>
      </c>
      <c r="Z354" s="68" t="s">
        <v>273</v>
      </c>
      <c r="AA354" s="68" t="s">
        <v>273</v>
      </c>
      <c r="AB354" s="68" t="s">
        <v>273</v>
      </c>
      <c r="AC354" s="68" t="s">
        <v>264</v>
      </c>
      <c r="AD354" s="68" t="s">
        <v>264</v>
      </c>
      <c r="AE354" s="68" t="s">
        <v>264</v>
      </c>
      <c r="AF354" s="68" t="s">
        <v>264</v>
      </c>
      <c r="AG354" s="68" t="s">
        <v>273</v>
      </c>
      <c r="AH354" s="73" t="s">
        <v>22</v>
      </c>
      <c r="AI354" s="74" t="str">
        <f t="shared" si="67"/>
        <v>Moderado</v>
      </c>
      <c r="AJ354" s="75" t="s">
        <v>313</v>
      </c>
      <c r="AK354" s="99" t="s">
        <v>10</v>
      </c>
      <c r="AL354" s="99" t="s">
        <v>17</v>
      </c>
      <c r="AM354" s="98" t="str">
        <f t="shared" si="71"/>
        <v>B6FuerteDirectamente Indirectamente</v>
      </c>
      <c r="AN354" s="75" t="str">
        <f>VLOOKUP(AO354,Hoja3!$G$2:$H$648,2,0)</f>
        <v>A:Improbable / 5:Extremo</v>
      </c>
      <c r="AO354" s="69" t="str">
        <f>VLOOKUP(AM354,Hoja3!F:G,2,0)</f>
        <v>A5</v>
      </c>
      <c r="AP354" s="70" t="str">
        <f>VLOOKUP(AO354,'MATRIZ RAM VALORACIÓN'!$AD$10:$AE$45,2,0)</f>
        <v>Medio</v>
      </c>
      <c r="AQ354" s="189"/>
      <c r="AR354" s="189"/>
      <c r="AS354" s="110"/>
      <c r="AT354" s="88">
        <f t="shared" si="72"/>
        <v>5</v>
      </c>
      <c r="AU354" s="88">
        <f t="shared" si="73"/>
        <v>70</v>
      </c>
      <c r="AV354" s="89">
        <f t="shared" si="70"/>
        <v>75</v>
      </c>
    </row>
    <row r="355" spans="1:48" s="111" customFormat="1" ht="164.25" customHeight="1" x14ac:dyDescent="0.3">
      <c r="A355" s="98" t="s">
        <v>3521</v>
      </c>
      <c r="B355" s="98" t="s">
        <v>385</v>
      </c>
      <c r="C355" s="333" t="s">
        <v>1790</v>
      </c>
      <c r="D355" s="146" t="s">
        <v>1837</v>
      </c>
      <c r="E355" s="68" t="s">
        <v>273</v>
      </c>
      <c r="F355" s="68" t="s">
        <v>273</v>
      </c>
      <c r="G355" s="68" t="s">
        <v>273</v>
      </c>
      <c r="H355" s="68" t="s">
        <v>264</v>
      </c>
      <c r="I355" s="68" t="s">
        <v>264</v>
      </c>
      <c r="J355" s="68" t="s">
        <v>273</v>
      </c>
      <c r="K355" s="95" t="s">
        <v>29</v>
      </c>
      <c r="L355" s="95" t="s">
        <v>8</v>
      </c>
      <c r="M355" s="69" t="str">
        <f t="shared" si="64"/>
        <v>B - Raro / 6 - Catastrófico</v>
      </c>
      <c r="N355" s="69" t="str">
        <f t="shared" si="65"/>
        <v>B6</v>
      </c>
      <c r="O355" s="70" t="str">
        <f>VLOOKUP(N355,'MATRIZ RAM VALORACIÓN'!$AD$10:$AE$45,2,0)</f>
        <v>Intermedio</v>
      </c>
      <c r="P355" s="71" t="str">
        <f t="shared" si="66"/>
        <v>Medio</v>
      </c>
      <c r="Q355" s="147" t="s">
        <v>1901</v>
      </c>
      <c r="R355" s="147" t="s">
        <v>519</v>
      </c>
      <c r="S355" s="180" t="s">
        <v>359</v>
      </c>
      <c r="T355" s="146" t="s">
        <v>1902</v>
      </c>
      <c r="U355" s="73" t="s">
        <v>311</v>
      </c>
      <c r="V355" s="73" t="s">
        <v>265</v>
      </c>
      <c r="W355" s="68" t="s">
        <v>273</v>
      </c>
      <c r="X355" s="68" t="s">
        <v>273</v>
      </c>
      <c r="Y355" s="68" t="s">
        <v>273</v>
      </c>
      <c r="Z355" s="68" t="s">
        <v>273</v>
      </c>
      <c r="AA355" s="68" t="s">
        <v>273</v>
      </c>
      <c r="AB355" s="68" t="s">
        <v>264</v>
      </c>
      <c r="AC355" s="68" t="s">
        <v>264</v>
      </c>
      <c r="AD355" s="68" t="s">
        <v>264</v>
      </c>
      <c r="AE355" s="68" t="s">
        <v>264</v>
      </c>
      <c r="AF355" s="68" t="s">
        <v>264</v>
      </c>
      <c r="AG355" s="68" t="s">
        <v>273</v>
      </c>
      <c r="AH355" s="73" t="s">
        <v>22</v>
      </c>
      <c r="AI355" s="74" t="str">
        <f t="shared" si="67"/>
        <v>Moderado</v>
      </c>
      <c r="AJ355" s="75" t="s">
        <v>313</v>
      </c>
      <c r="AK355" s="99" t="s">
        <v>10</v>
      </c>
      <c r="AL355" s="99" t="s">
        <v>17</v>
      </c>
      <c r="AM355" s="98" t="str">
        <f t="shared" si="71"/>
        <v>B6FuerteDirectamente Indirectamente</v>
      </c>
      <c r="AN355" s="75" t="str">
        <f>VLOOKUP(AO355,Hoja3!$G$2:$H$648,2,0)</f>
        <v>A:Improbable / 5:Extremo</v>
      </c>
      <c r="AO355" s="69" t="str">
        <f>VLOOKUP(AM355,Hoja3!F:G,2,0)</f>
        <v>A5</v>
      </c>
      <c r="AP355" s="70" t="str">
        <f>VLOOKUP(AO355,'MATRIZ RAM VALORACIÓN'!$AD$10:$AE$45,2,0)</f>
        <v>Medio</v>
      </c>
      <c r="AQ355" s="189"/>
      <c r="AR355" s="189"/>
      <c r="AS355" s="110"/>
      <c r="AT355" s="88">
        <f t="shared" si="72"/>
        <v>15</v>
      </c>
      <c r="AU355" s="88">
        <f t="shared" si="73"/>
        <v>70</v>
      </c>
      <c r="AV355" s="89">
        <f t="shared" si="70"/>
        <v>85</v>
      </c>
    </row>
    <row r="356" spans="1:48" s="111" customFormat="1" ht="164.25" customHeight="1" x14ac:dyDescent="0.3">
      <c r="A356" s="98" t="s">
        <v>3521</v>
      </c>
      <c r="B356" s="98" t="s">
        <v>385</v>
      </c>
      <c r="C356" s="333" t="s">
        <v>1790</v>
      </c>
      <c r="D356" s="146" t="s">
        <v>1837</v>
      </c>
      <c r="E356" s="68" t="s">
        <v>273</v>
      </c>
      <c r="F356" s="68" t="s">
        <v>273</v>
      </c>
      <c r="G356" s="68" t="s">
        <v>273</v>
      </c>
      <c r="H356" s="68" t="s">
        <v>264</v>
      </c>
      <c r="I356" s="68" t="s">
        <v>264</v>
      </c>
      <c r="J356" s="68" t="s">
        <v>273</v>
      </c>
      <c r="K356" s="95" t="s">
        <v>29</v>
      </c>
      <c r="L356" s="95" t="s">
        <v>8</v>
      </c>
      <c r="M356" s="69" t="str">
        <f t="shared" si="64"/>
        <v>B - Raro / 6 - Catastrófico</v>
      </c>
      <c r="N356" s="69" t="str">
        <f t="shared" si="65"/>
        <v>B6</v>
      </c>
      <c r="O356" s="70" t="str">
        <f>VLOOKUP(N356,'MATRIZ RAM VALORACIÓN'!$AD$10:$AE$45,2,0)</f>
        <v>Intermedio</v>
      </c>
      <c r="P356" s="71" t="str">
        <f t="shared" si="66"/>
        <v>Medio</v>
      </c>
      <c r="Q356" s="147" t="s">
        <v>1894</v>
      </c>
      <c r="R356" s="101" t="s">
        <v>1903</v>
      </c>
      <c r="S356" s="180" t="s">
        <v>43</v>
      </c>
      <c r="T356" s="115" t="s">
        <v>2086</v>
      </c>
      <c r="U356" s="73" t="s">
        <v>311</v>
      </c>
      <c r="V356" s="73" t="s">
        <v>265</v>
      </c>
      <c r="W356" s="68" t="s">
        <v>273</v>
      </c>
      <c r="X356" s="68" t="s">
        <v>273</v>
      </c>
      <c r="Y356" s="68" t="s">
        <v>273</v>
      </c>
      <c r="Z356" s="68" t="s">
        <v>273</v>
      </c>
      <c r="AA356" s="68" t="s">
        <v>264</v>
      </c>
      <c r="AB356" s="68" t="s">
        <v>264</v>
      </c>
      <c r="AC356" s="68" t="s">
        <v>264</v>
      </c>
      <c r="AD356" s="68" t="s">
        <v>273</v>
      </c>
      <c r="AE356" s="68" t="s">
        <v>264</v>
      </c>
      <c r="AF356" s="68" t="s">
        <v>264</v>
      </c>
      <c r="AG356" s="68" t="s">
        <v>273</v>
      </c>
      <c r="AH356" s="73" t="s">
        <v>22</v>
      </c>
      <c r="AI356" s="74" t="str">
        <f t="shared" si="67"/>
        <v>Moderado</v>
      </c>
      <c r="AJ356" s="75" t="s">
        <v>313</v>
      </c>
      <c r="AK356" s="99" t="s">
        <v>10</v>
      </c>
      <c r="AL356" s="99" t="s">
        <v>17</v>
      </c>
      <c r="AM356" s="98" t="str">
        <f t="shared" si="71"/>
        <v>B6FuerteDirectamente Indirectamente</v>
      </c>
      <c r="AN356" s="75" t="str">
        <f>VLOOKUP(AO356,Hoja3!$G$2:$H$648,2,0)</f>
        <v>A:Improbable / 5:Extremo</v>
      </c>
      <c r="AO356" s="69" t="str">
        <f>VLOOKUP(AM356,Hoja3!F:G,2,0)</f>
        <v>A5</v>
      </c>
      <c r="AP356" s="70" t="str">
        <f>VLOOKUP(AO356,'MATRIZ RAM VALORACIÓN'!$AD$10:$AE$45,2,0)</f>
        <v>Medio</v>
      </c>
      <c r="AQ356" s="189"/>
      <c r="AR356" s="189"/>
      <c r="AS356" s="110"/>
      <c r="AT356" s="88">
        <f t="shared" si="72"/>
        <v>15</v>
      </c>
      <c r="AU356" s="88">
        <f t="shared" si="73"/>
        <v>70</v>
      </c>
      <c r="AV356" s="89">
        <f t="shared" si="70"/>
        <v>85</v>
      </c>
    </row>
    <row r="357" spans="1:48" s="111" customFormat="1" ht="164.25" customHeight="1" x14ac:dyDescent="0.3">
      <c r="A357" s="98" t="s">
        <v>3521</v>
      </c>
      <c r="B357" s="98" t="s">
        <v>385</v>
      </c>
      <c r="C357" s="333" t="s">
        <v>1790</v>
      </c>
      <c r="D357" s="146" t="s">
        <v>1837</v>
      </c>
      <c r="E357" s="68" t="s">
        <v>273</v>
      </c>
      <c r="F357" s="68" t="s">
        <v>273</v>
      </c>
      <c r="G357" s="68" t="s">
        <v>273</v>
      </c>
      <c r="H357" s="68" t="s">
        <v>264</v>
      </c>
      <c r="I357" s="68" t="s">
        <v>264</v>
      </c>
      <c r="J357" s="68" t="s">
        <v>273</v>
      </c>
      <c r="K357" s="95" t="s">
        <v>29</v>
      </c>
      <c r="L357" s="95" t="s">
        <v>8</v>
      </c>
      <c r="M357" s="69" t="str">
        <f t="shared" si="64"/>
        <v>B - Raro / 6 - Catastrófico</v>
      </c>
      <c r="N357" s="69" t="str">
        <f t="shared" si="65"/>
        <v>B6</v>
      </c>
      <c r="O357" s="70" t="str">
        <f>VLOOKUP(N357,'MATRIZ RAM VALORACIÓN'!$AD$10:$AE$45,2,0)</f>
        <v>Intermedio</v>
      </c>
      <c r="P357" s="71" t="str">
        <f t="shared" si="66"/>
        <v>Medio</v>
      </c>
      <c r="Q357" s="115" t="s">
        <v>675</v>
      </c>
      <c r="R357" s="101" t="s">
        <v>675</v>
      </c>
      <c r="S357" s="168" t="s">
        <v>1641</v>
      </c>
      <c r="T357" s="94" t="s">
        <v>676</v>
      </c>
      <c r="U357" s="73" t="s">
        <v>323</v>
      </c>
      <c r="V357" s="73" t="s">
        <v>267</v>
      </c>
      <c r="W357" s="68" t="s">
        <v>273</v>
      </c>
      <c r="X357" s="68" t="s">
        <v>273</v>
      </c>
      <c r="Y357" s="68" t="s">
        <v>264</v>
      </c>
      <c r="Z357" s="68" t="s">
        <v>264</v>
      </c>
      <c r="AA357" s="68" t="s">
        <v>273</v>
      </c>
      <c r="AB357" s="68" t="s">
        <v>273</v>
      </c>
      <c r="AC357" s="68" t="s">
        <v>264</v>
      </c>
      <c r="AD357" s="68" t="s">
        <v>273</v>
      </c>
      <c r="AE357" s="68" t="s">
        <v>264</v>
      </c>
      <c r="AF357" s="68" t="s">
        <v>273</v>
      </c>
      <c r="AG357" s="68" t="s">
        <v>273</v>
      </c>
      <c r="AH357" s="73" t="s">
        <v>22</v>
      </c>
      <c r="AI357" s="74" t="str">
        <f t="shared" si="67"/>
        <v>Fuerte</v>
      </c>
      <c r="AJ357" s="75" t="s">
        <v>313</v>
      </c>
      <c r="AK357" s="99" t="s">
        <v>10</v>
      </c>
      <c r="AL357" s="99" t="s">
        <v>17</v>
      </c>
      <c r="AM357" s="98" t="str">
        <f t="shared" si="71"/>
        <v>B6FuerteDirectamente Indirectamente</v>
      </c>
      <c r="AN357" s="75" t="str">
        <f>VLOOKUP(AO357,Hoja3!$G$2:$H$648,2,0)</f>
        <v>A:Improbable / 5:Extremo</v>
      </c>
      <c r="AO357" s="69" t="str">
        <f>VLOOKUP(AM357,Hoja3!F:G,2,0)</f>
        <v>A5</v>
      </c>
      <c r="AP357" s="70" t="str">
        <f>VLOOKUP(AO357,'MATRIZ RAM VALORACIÓN'!$AD$10:$AE$45,2,0)</f>
        <v>Medio</v>
      </c>
      <c r="AQ357" s="189"/>
      <c r="AR357" s="189"/>
      <c r="AS357" s="110"/>
      <c r="AT357" s="88">
        <f t="shared" si="72"/>
        <v>30</v>
      </c>
      <c r="AU357" s="88">
        <f t="shared" si="73"/>
        <v>70</v>
      </c>
      <c r="AV357" s="89">
        <f t="shared" si="70"/>
        <v>100</v>
      </c>
    </row>
    <row r="358" spans="1:48" s="111" customFormat="1" ht="164.25" customHeight="1" x14ac:dyDescent="0.3">
      <c r="A358" s="98" t="s">
        <v>3521</v>
      </c>
      <c r="B358" s="98" t="s">
        <v>385</v>
      </c>
      <c r="C358" s="333" t="s">
        <v>1790</v>
      </c>
      <c r="D358" s="146" t="s">
        <v>1837</v>
      </c>
      <c r="E358" s="68" t="s">
        <v>273</v>
      </c>
      <c r="F358" s="68" t="s">
        <v>273</v>
      </c>
      <c r="G358" s="68" t="s">
        <v>273</v>
      </c>
      <c r="H358" s="68" t="s">
        <v>264</v>
      </c>
      <c r="I358" s="68" t="s">
        <v>264</v>
      </c>
      <c r="J358" s="68" t="s">
        <v>273</v>
      </c>
      <c r="K358" s="95" t="s">
        <v>29</v>
      </c>
      <c r="L358" s="95" t="s">
        <v>8</v>
      </c>
      <c r="M358" s="69" t="str">
        <f t="shared" si="64"/>
        <v>B - Raro / 6 - Catastrófico</v>
      </c>
      <c r="N358" s="69" t="str">
        <f t="shared" si="65"/>
        <v>B6</v>
      </c>
      <c r="O358" s="70" t="str">
        <f>VLOOKUP(N358,'MATRIZ RAM VALORACIÓN'!$AD$10:$AE$45,2,0)</f>
        <v>Intermedio</v>
      </c>
      <c r="P358" s="71" t="str">
        <f t="shared" si="66"/>
        <v>Medio</v>
      </c>
      <c r="Q358" s="115" t="s">
        <v>3268</v>
      </c>
      <c r="R358" s="145" t="s">
        <v>3267</v>
      </c>
      <c r="S358" s="180" t="s">
        <v>33</v>
      </c>
      <c r="T358" s="94" t="s">
        <v>3257</v>
      </c>
      <c r="U358" s="73" t="s">
        <v>311</v>
      </c>
      <c r="V358" s="73" t="s">
        <v>267</v>
      </c>
      <c r="W358" s="68" t="s">
        <v>264</v>
      </c>
      <c r="X358" s="68" t="s">
        <v>273</v>
      </c>
      <c r="Y358" s="68" t="s">
        <v>264</v>
      </c>
      <c r="Z358" s="68" t="s">
        <v>264</v>
      </c>
      <c r="AA358" s="68" t="s">
        <v>264</v>
      </c>
      <c r="AB358" s="68" t="s">
        <v>273</v>
      </c>
      <c r="AC358" s="68" t="s">
        <v>264</v>
      </c>
      <c r="AD358" s="68" t="s">
        <v>264</v>
      </c>
      <c r="AE358" s="68" t="s">
        <v>264</v>
      </c>
      <c r="AF358" s="68" t="s">
        <v>273</v>
      </c>
      <c r="AG358" s="68" t="s">
        <v>273</v>
      </c>
      <c r="AH358" s="73" t="s">
        <v>22</v>
      </c>
      <c r="AI358" s="74" t="str">
        <f t="shared" si="67"/>
        <v>Moderado</v>
      </c>
      <c r="AJ358" s="75" t="s">
        <v>313</v>
      </c>
      <c r="AK358" s="99" t="s">
        <v>10</v>
      </c>
      <c r="AL358" s="99" t="s">
        <v>17</v>
      </c>
      <c r="AM358" s="98" t="str">
        <f t="shared" si="71"/>
        <v>B6FuerteDirectamente Indirectamente</v>
      </c>
      <c r="AN358" s="75" t="str">
        <f>VLOOKUP(AO358,Hoja3!$G$2:$H$648,2,0)</f>
        <v>A:Improbable / 5:Extremo</v>
      </c>
      <c r="AO358" s="69" t="str">
        <f>VLOOKUP(AM358,Hoja3!F:G,2,0)</f>
        <v>A5</v>
      </c>
      <c r="AP358" s="70" t="str">
        <f>VLOOKUP(AO358,'MATRIZ RAM VALORACIÓN'!$AD$10:$AE$45,2,0)</f>
        <v>Medio</v>
      </c>
      <c r="AQ358" s="189"/>
      <c r="AR358" s="189"/>
      <c r="AS358" s="110"/>
      <c r="AT358" s="88">
        <f t="shared" si="72"/>
        <v>15</v>
      </c>
      <c r="AU358" s="88">
        <f t="shared" si="73"/>
        <v>70</v>
      </c>
      <c r="AV358" s="89">
        <f t="shared" si="70"/>
        <v>85</v>
      </c>
    </row>
    <row r="359" spans="1:48" s="111" customFormat="1" ht="164.25" customHeight="1" x14ac:dyDescent="0.3">
      <c r="A359" s="98" t="s">
        <v>3521</v>
      </c>
      <c r="B359" s="98" t="s">
        <v>385</v>
      </c>
      <c r="C359" s="333" t="s">
        <v>1790</v>
      </c>
      <c r="D359" s="146" t="s">
        <v>1990</v>
      </c>
      <c r="E359" s="68" t="s">
        <v>273</v>
      </c>
      <c r="F359" s="68" t="s">
        <v>273</v>
      </c>
      <c r="G359" s="68" t="s">
        <v>273</v>
      </c>
      <c r="H359" s="68" t="s">
        <v>264</v>
      </c>
      <c r="I359" s="68" t="s">
        <v>264</v>
      </c>
      <c r="J359" s="68" t="s">
        <v>273</v>
      </c>
      <c r="K359" s="95" t="s">
        <v>29</v>
      </c>
      <c r="L359" s="95" t="s">
        <v>8</v>
      </c>
      <c r="M359" s="69" t="str">
        <f t="shared" si="64"/>
        <v>B - Raro / 6 - Catastrófico</v>
      </c>
      <c r="N359" s="69" t="str">
        <f t="shared" si="65"/>
        <v>B6</v>
      </c>
      <c r="O359" s="70" t="str">
        <f>VLOOKUP(N359,'MATRIZ RAM VALORACIÓN'!$AD$10:$AE$45,2,0)</f>
        <v>Intermedio</v>
      </c>
      <c r="P359" s="71" t="str">
        <f t="shared" si="66"/>
        <v>Medio</v>
      </c>
      <c r="Q359" s="115" t="s">
        <v>2314</v>
      </c>
      <c r="R359" s="101" t="s">
        <v>2315</v>
      </c>
      <c r="S359" s="180" t="s">
        <v>33</v>
      </c>
      <c r="T359" s="207" t="s">
        <v>2078</v>
      </c>
      <c r="U359" s="73" t="s">
        <v>318</v>
      </c>
      <c r="V359" s="73" t="s">
        <v>267</v>
      </c>
      <c r="W359" s="68" t="s">
        <v>264</v>
      </c>
      <c r="X359" s="68" t="s">
        <v>273</v>
      </c>
      <c r="Y359" s="68" t="s">
        <v>264</v>
      </c>
      <c r="Z359" s="68" t="s">
        <v>264</v>
      </c>
      <c r="AA359" s="68" t="s">
        <v>264</v>
      </c>
      <c r="AB359" s="68" t="s">
        <v>264</v>
      </c>
      <c r="AC359" s="68" t="s">
        <v>264</v>
      </c>
      <c r="AD359" s="68" t="s">
        <v>273</v>
      </c>
      <c r="AE359" s="68" t="s">
        <v>264</v>
      </c>
      <c r="AF359" s="68" t="s">
        <v>264</v>
      </c>
      <c r="AG359" s="68" t="s">
        <v>273</v>
      </c>
      <c r="AH359" s="73" t="s">
        <v>22</v>
      </c>
      <c r="AI359" s="74" t="str">
        <f t="shared" si="67"/>
        <v>Moderado</v>
      </c>
      <c r="AJ359" s="75" t="s">
        <v>313</v>
      </c>
      <c r="AK359" s="99" t="s">
        <v>10</v>
      </c>
      <c r="AL359" s="99" t="s">
        <v>17</v>
      </c>
      <c r="AM359" s="98" t="str">
        <f t="shared" si="71"/>
        <v>B6FuerteDirectamente Indirectamente</v>
      </c>
      <c r="AN359" s="75" t="str">
        <f>VLOOKUP(AO359,Hoja3!$G$2:$H$648,2,0)</f>
        <v>A:Improbable / 5:Extremo</v>
      </c>
      <c r="AO359" s="69" t="str">
        <f>VLOOKUP(AM359,Hoja3!F:G,2,0)</f>
        <v>A5</v>
      </c>
      <c r="AP359" s="70" t="str">
        <f>VLOOKUP(AO359,'MATRIZ RAM VALORACIÓN'!$AD$10:$AE$45,2,0)</f>
        <v>Medio</v>
      </c>
      <c r="AQ359" s="189"/>
      <c r="AR359" s="189"/>
      <c r="AS359" s="110"/>
      <c r="AT359" s="88">
        <f t="shared" si="72"/>
        <v>5</v>
      </c>
      <c r="AU359" s="88">
        <f t="shared" si="73"/>
        <v>70</v>
      </c>
      <c r="AV359" s="89">
        <f t="shared" si="70"/>
        <v>75</v>
      </c>
    </row>
    <row r="360" spans="1:48" s="111" customFormat="1" ht="164.25" customHeight="1" x14ac:dyDescent="0.3">
      <c r="A360" s="98" t="s">
        <v>3521</v>
      </c>
      <c r="B360" s="98" t="s">
        <v>385</v>
      </c>
      <c r="C360" s="333" t="s">
        <v>1790</v>
      </c>
      <c r="D360" s="146" t="s">
        <v>1990</v>
      </c>
      <c r="E360" s="68" t="s">
        <v>273</v>
      </c>
      <c r="F360" s="68" t="s">
        <v>273</v>
      </c>
      <c r="G360" s="68" t="s">
        <v>273</v>
      </c>
      <c r="H360" s="68" t="s">
        <v>264</v>
      </c>
      <c r="I360" s="68" t="s">
        <v>264</v>
      </c>
      <c r="J360" s="68" t="s">
        <v>273</v>
      </c>
      <c r="K360" s="95" t="s">
        <v>29</v>
      </c>
      <c r="L360" s="95" t="s">
        <v>8</v>
      </c>
      <c r="M360" s="69" t="str">
        <f t="shared" si="64"/>
        <v>B - Raro / 6 - Catastrófico</v>
      </c>
      <c r="N360" s="69" t="str">
        <f t="shared" si="65"/>
        <v>B6</v>
      </c>
      <c r="O360" s="70" t="str">
        <f>VLOOKUP(N360,'MATRIZ RAM VALORACIÓN'!$AD$10:$AE$45,2,0)</f>
        <v>Intermedio</v>
      </c>
      <c r="P360" s="71" t="str">
        <f t="shared" si="66"/>
        <v>Medio</v>
      </c>
      <c r="Q360" s="115" t="s">
        <v>1984</v>
      </c>
      <c r="R360" s="101" t="s">
        <v>2316</v>
      </c>
      <c r="S360" s="180" t="s">
        <v>33</v>
      </c>
      <c r="T360" s="94" t="s">
        <v>2079</v>
      </c>
      <c r="U360" s="73" t="s">
        <v>311</v>
      </c>
      <c r="V360" s="73" t="s">
        <v>267</v>
      </c>
      <c r="W360" s="68" t="s">
        <v>264</v>
      </c>
      <c r="X360" s="68" t="s">
        <v>273</v>
      </c>
      <c r="Y360" s="68" t="s">
        <v>264</v>
      </c>
      <c r="Z360" s="68" t="s">
        <v>264</v>
      </c>
      <c r="AA360" s="68" t="s">
        <v>264</v>
      </c>
      <c r="AB360" s="68" t="s">
        <v>264</v>
      </c>
      <c r="AC360" s="68" t="s">
        <v>264</v>
      </c>
      <c r="AD360" s="68" t="s">
        <v>273</v>
      </c>
      <c r="AE360" s="68" t="s">
        <v>264</v>
      </c>
      <c r="AF360" s="68" t="s">
        <v>264</v>
      </c>
      <c r="AG360" s="68" t="s">
        <v>273</v>
      </c>
      <c r="AH360" s="73" t="s">
        <v>22</v>
      </c>
      <c r="AI360" s="74" t="str">
        <f t="shared" si="67"/>
        <v>Moderado</v>
      </c>
      <c r="AJ360" s="75" t="s">
        <v>313</v>
      </c>
      <c r="AK360" s="99" t="s">
        <v>10</v>
      </c>
      <c r="AL360" s="99" t="s">
        <v>17</v>
      </c>
      <c r="AM360" s="98" t="str">
        <f t="shared" si="71"/>
        <v>B6FuerteDirectamente Indirectamente</v>
      </c>
      <c r="AN360" s="75" t="str">
        <f>VLOOKUP(AO360,Hoja3!$G$2:$H$648,2,0)</f>
        <v>A:Improbable / 5:Extremo</v>
      </c>
      <c r="AO360" s="69" t="str">
        <f>VLOOKUP(AM360,Hoja3!F:G,2,0)</f>
        <v>A5</v>
      </c>
      <c r="AP360" s="70" t="str">
        <f>VLOOKUP(AO360,'MATRIZ RAM VALORACIÓN'!$AD$10:$AE$45,2,0)</f>
        <v>Medio</v>
      </c>
      <c r="AQ360" s="189"/>
      <c r="AR360" s="189"/>
      <c r="AS360" s="110"/>
      <c r="AT360" s="88">
        <f t="shared" si="72"/>
        <v>15</v>
      </c>
      <c r="AU360" s="88">
        <f t="shared" si="73"/>
        <v>70</v>
      </c>
      <c r="AV360" s="89">
        <f t="shared" si="70"/>
        <v>85</v>
      </c>
    </row>
    <row r="361" spans="1:48" s="205" customFormat="1" ht="164.25" customHeight="1" x14ac:dyDescent="0.3">
      <c r="A361" s="98" t="s">
        <v>3521</v>
      </c>
      <c r="B361" s="98" t="s">
        <v>385</v>
      </c>
      <c r="C361" s="333" t="s">
        <v>1790</v>
      </c>
      <c r="D361" s="146" t="s">
        <v>1990</v>
      </c>
      <c r="E361" s="68" t="s">
        <v>273</v>
      </c>
      <c r="F361" s="68" t="s">
        <v>273</v>
      </c>
      <c r="G361" s="68" t="s">
        <v>273</v>
      </c>
      <c r="H361" s="68" t="s">
        <v>264</v>
      </c>
      <c r="I361" s="68" t="s">
        <v>264</v>
      </c>
      <c r="J361" s="68" t="s">
        <v>273</v>
      </c>
      <c r="K361" s="95" t="s">
        <v>29</v>
      </c>
      <c r="L361" s="95" t="s">
        <v>8</v>
      </c>
      <c r="M361" s="69" t="str">
        <f t="shared" si="64"/>
        <v>B - Raro / 6 - Catastrófico</v>
      </c>
      <c r="N361" s="69" t="str">
        <f t="shared" si="65"/>
        <v>B6</v>
      </c>
      <c r="O361" s="70" t="str">
        <f>VLOOKUP(N361,'MATRIZ RAM VALORACIÓN'!$AD$10:$AE$45,2,0)</f>
        <v>Intermedio</v>
      </c>
      <c r="P361" s="71" t="str">
        <f t="shared" si="66"/>
        <v>Medio</v>
      </c>
      <c r="Q361" s="115" t="s">
        <v>2317</v>
      </c>
      <c r="R361" s="101" t="s">
        <v>3197</v>
      </c>
      <c r="S361" s="180" t="s">
        <v>359</v>
      </c>
      <c r="T361" s="94" t="s">
        <v>2080</v>
      </c>
      <c r="U361" s="73" t="s">
        <v>318</v>
      </c>
      <c r="V361" s="73" t="s">
        <v>267</v>
      </c>
      <c r="W361" s="68" t="s">
        <v>264</v>
      </c>
      <c r="X361" s="68" t="s">
        <v>273</v>
      </c>
      <c r="Y361" s="68" t="s">
        <v>264</v>
      </c>
      <c r="Z361" s="68" t="s">
        <v>264</v>
      </c>
      <c r="AA361" s="68" t="s">
        <v>264</v>
      </c>
      <c r="AB361" s="68" t="s">
        <v>264</v>
      </c>
      <c r="AC361" s="68" t="s">
        <v>264</v>
      </c>
      <c r="AD361" s="68" t="s">
        <v>273</v>
      </c>
      <c r="AE361" s="68" t="s">
        <v>264</v>
      </c>
      <c r="AF361" s="68" t="s">
        <v>264</v>
      </c>
      <c r="AG361" s="68" t="s">
        <v>273</v>
      </c>
      <c r="AH361" s="73" t="s">
        <v>22</v>
      </c>
      <c r="AI361" s="74" t="str">
        <f t="shared" si="67"/>
        <v>Moderado</v>
      </c>
      <c r="AJ361" s="75" t="s">
        <v>313</v>
      </c>
      <c r="AK361" s="99" t="s">
        <v>10</v>
      </c>
      <c r="AL361" s="99" t="s">
        <v>17</v>
      </c>
      <c r="AM361" s="98" t="str">
        <f t="shared" si="71"/>
        <v>B6FuerteDirectamente Indirectamente</v>
      </c>
      <c r="AN361" s="75" t="str">
        <f>VLOOKUP(AO361,Hoja3!$G$2:$H$648,2,0)</f>
        <v>A:Improbable / 5:Extremo</v>
      </c>
      <c r="AO361" s="69" t="str">
        <f>VLOOKUP(AM361,Hoja3!F:G,2,0)</f>
        <v>A5</v>
      </c>
      <c r="AP361" s="70" t="str">
        <f>VLOOKUP(AO361,'MATRIZ RAM VALORACIÓN'!$AD$10:$AE$45,2,0)</f>
        <v>Medio</v>
      </c>
      <c r="AQ361" s="189"/>
      <c r="AR361" s="189"/>
      <c r="AS361" s="110"/>
      <c r="AT361" s="204">
        <f t="shared" si="72"/>
        <v>5</v>
      </c>
      <c r="AU361" s="204">
        <f t="shared" si="73"/>
        <v>70</v>
      </c>
      <c r="AV361" s="204">
        <f t="shared" si="70"/>
        <v>75</v>
      </c>
    </row>
    <row r="362" spans="1:48" s="111" customFormat="1" ht="164.25" hidden="1" customHeight="1" x14ac:dyDescent="0.3">
      <c r="A362" s="98" t="s">
        <v>3521</v>
      </c>
      <c r="B362" s="98" t="s">
        <v>385</v>
      </c>
      <c r="C362" s="163" t="s">
        <v>885</v>
      </c>
      <c r="D362" s="146" t="s">
        <v>886</v>
      </c>
      <c r="E362" s="68" t="s">
        <v>273</v>
      </c>
      <c r="F362" s="68" t="s">
        <v>264</v>
      </c>
      <c r="G362" s="68" t="s">
        <v>264</v>
      </c>
      <c r="H362" s="68" t="s">
        <v>264</v>
      </c>
      <c r="I362" s="68" t="s">
        <v>264</v>
      </c>
      <c r="J362" s="68" t="s">
        <v>273</v>
      </c>
      <c r="K362" s="95" t="s">
        <v>29</v>
      </c>
      <c r="L362" s="95" t="s">
        <v>14</v>
      </c>
      <c r="M362" s="69" t="str">
        <f t="shared" si="64"/>
        <v>B - Raro / 5 - Extremo</v>
      </c>
      <c r="N362" s="69" t="str">
        <f t="shared" si="65"/>
        <v>B5</v>
      </c>
      <c r="O362" s="70" t="str">
        <f>VLOOKUP(N362,'MATRIZ RAM VALORACIÓN'!$AD$10:$AE$45,2,0)</f>
        <v>Intermedio</v>
      </c>
      <c r="P362" s="71" t="str">
        <f t="shared" si="66"/>
        <v>Medio</v>
      </c>
      <c r="Q362" s="115" t="s">
        <v>2061</v>
      </c>
      <c r="R362" s="137" t="s">
        <v>2069</v>
      </c>
      <c r="S362" s="180" t="s">
        <v>38</v>
      </c>
      <c r="T362" s="94" t="s">
        <v>2076</v>
      </c>
      <c r="U362" s="73" t="s">
        <v>318</v>
      </c>
      <c r="V362" s="73" t="s">
        <v>267</v>
      </c>
      <c r="W362" s="68" t="s">
        <v>264</v>
      </c>
      <c r="X362" s="68" t="s">
        <v>264</v>
      </c>
      <c r="Y362" s="68" t="s">
        <v>264</v>
      </c>
      <c r="Z362" s="68" t="s">
        <v>264</v>
      </c>
      <c r="AA362" s="68" t="s">
        <v>264</v>
      </c>
      <c r="AB362" s="68" t="s">
        <v>264</v>
      </c>
      <c r="AC362" s="68" t="s">
        <v>264</v>
      </c>
      <c r="AD362" s="68" t="s">
        <v>273</v>
      </c>
      <c r="AE362" s="68" t="s">
        <v>264</v>
      </c>
      <c r="AF362" s="68" t="s">
        <v>264</v>
      </c>
      <c r="AG362" s="68" t="s">
        <v>273</v>
      </c>
      <c r="AH362" s="73" t="s">
        <v>22</v>
      </c>
      <c r="AI362" s="74" t="str">
        <f t="shared" si="67"/>
        <v>Moderado</v>
      </c>
      <c r="AJ362" s="75" t="s">
        <v>313</v>
      </c>
      <c r="AK362" s="99" t="s">
        <v>10</v>
      </c>
      <c r="AL362" s="99" t="s">
        <v>17</v>
      </c>
      <c r="AM362" s="98" t="str">
        <f t="shared" si="71"/>
        <v>B5FuerteDirectamente Indirectamente</v>
      </c>
      <c r="AN362" s="75" t="str">
        <f>VLOOKUP(AO362,Hoja3!$G$2:$H$648,2,0)</f>
        <v>A:Improbable / 4:Mayor</v>
      </c>
      <c r="AO362" s="69" t="str">
        <f>VLOOKUP(AM362,Hoja3!F:G,2,0)</f>
        <v>A4</v>
      </c>
      <c r="AP362" s="70" t="str">
        <f>VLOOKUP(AO362,'MATRIZ RAM VALORACIÓN'!$AD$10:$AE$45,2,0)</f>
        <v>Bajo</v>
      </c>
      <c r="AQ362" s="189"/>
      <c r="AR362" s="189"/>
      <c r="AS362" s="110"/>
      <c r="AT362" s="88">
        <f t="shared" si="72"/>
        <v>5</v>
      </c>
      <c r="AU362" s="88">
        <f t="shared" si="73"/>
        <v>70</v>
      </c>
      <c r="AV362" s="89">
        <f t="shared" si="70"/>
        <v>75</v>
      </c>
    </row>
    <row r="363" spans="1:48" s="111" customFormat="1" ht="164.25" hidden="1" customHeight="1" x14ac:dyDescent="0.3">
      <c r="A363" s="98" t="s">
        <v>3521</v>
      </c>
      <c r="B363" s="98" t="s">
        <v>385</v>
      </c>
      <c r="C363" s="163" t="s">
        <v>881</v>
      </c>
      <c r="D363" s="146" t="s">
        <v>882</v>
      </c>
      <c r="E363" s="68" t="s">
        <v>264</v>
      </c>
      <c r="F363" s="68" t="s">
        <v>264</v>
      </c>
      <c r="G363" s="68" t="s">
        <v>264</v>
      </c>
      <c r="H363" s="68" t="s">
        <v>264</v>
      </c>
      <c r="I363" s="68" t="s">
        <v>264</v>
      </c>
      <c r="J363" s="68" t="s">
        <v>273</v>
      </c>
      <c r="K363" s="95" t="s">
        <v>29</v>
      </c>
      <c r="L363" s="95" t="s">
        <v>14</v>
      </c>
      <c r="M363" s="69" t="str">
        <f t="shared" si="64"/>
        <v>B - Raro / 5 - Extremo</v>
      </c>
      <c r="N363" s="69" t="str">
        <f t="shared" si="65"/>
        <v>B5</v>
      </c>
      <c r="O363" s="70" t="str">
        <f>VLOOKUP(N363,'MATRIZ RAM VALORACIÓN'!$AD$10:$AE$45,2,0)</f>
        <v>Intermedio</v>
      </c>
      <c r="P363" s="71" t="str">
        <f t="shared" si="66"/>
        <v>Medio</v>
      </c>
      <c r="Q363" s="115" t="s">
        <v>1967</v>
      </c>
      <c r="R363" s="137" t="s">
        <v>3209</v>
      </c>
      <c r="S363" s="180" t="s">
        <v>33</v>
      </c>
      <c r="T363" s="94" t="s">
        <v>2075</v>
      </c>
      <c r="U363" s="73" t="s">
        <v>318</v>
      </c>
      <c r="V363" s="73" t="s">
        <v>267</v>
      </c>
      <c r="W363" s="68" t="s">
        <v>264</v>
      </c>
      <c r="X363" s="68" t="s">
        <v>264</v>
      </c>
      <c r="Y363" s="68" t="s">
        <v>264</v>
      </c>
      <c r="Z363" s="68" t="s">
        <v>264</v>
      </c>
      <c r="AA363" s="68" t="s">
        <v>264</v>
      </c>
      <c r="AB363" s="68" t="s">
        <v>264</v>
      </c>
      <c r="AC363" s="68" t="s">
        <v>264</v>
      </c>
      <c r="AD363" s="68" t="s">
        <v>273</v>
      </c>
      <c r="AE363" s="68" t="s">
        <v>264</v>
      </c>
      <c r="AF363" s="68" t="s">
        <v>264</v>
      </c>
      <c r="AG363" s="68" t="s">
        <v>273</v>
      </c>
      <c r="AH363" s="73" t="s">
        <v>22</v>
      </c>
      <c r="AI363" s="74" t="str">
        <f t="shared" si="67"/>
        <v>Moderado</v>
      </c>
      <c r="AJ363" s="75" t="s">
        <v>313</v>
      </c>
      <c r="AK363" s="99" t="s">
        <v>10</v>
      </c>
      <c r="AL363" s="99" t="s">
        <v>17</v>
      </c>
      <c r="AM363" s="98" t="str">
        <f t="shared" si="71"/>
        <v>B5FuerteDirectamente Indirectamente</v>
      </c>
      <c r="AN363" s="75" t="str">
        <f>VLOOKUP(AO363,Hoja3!$G$2:$H$648,2,0)</f>
        <v>A:Improbable / 4:Mayor</v>
      </c>
      <c r="AO363" s="69" t="str">
        <f>VLOOKUP(AM363,Hoja3!F:G,2,0)</f>
        <v>A4</v>
      </c>
      <c r="AP363" s="70" t="str">
        <f>VLOOKUP(AO363,'MATRIZ RAM VALORACIÓN'!$AD$10:$AE$45,2,0)</f>
        <v>Bajo</v>
      </c>
      <c r="AQ363" s="189"/>
      <c r="AR363" s="189"/>
      <c r="AS363" s="110"/>
      <c r="AT363" s="88">
        <f t="shared" si="72"/>
        <v>5</v>
      </c>
      <c r="AU363" s="88">
        <f t="shared" si="73"/>
        <v>70</v>
      </c>
      <c r="AV363" s="89">
        <f t="shared" si="70"/>
        <v>75</v>
      </c>
    </row>
    <row r="364" spans="1:48" ht="164.25" hidden="1" customHeight="1" x14ac:dyDescent="0.3">
      <c r="A364" s="98" t="s">
        <v>3521</v>
      </c>
      <c r="B364" s="98" t="s">
        <v>385</v>
      </c>
      <c r="C364" s="163" t="s">
        <v>881</v>
      </c>
      <c r="D364" s="146" t="s">
        <v>882</v>
      </c>
      <c r="E364" s="68" t="s">
        <v>264</v>
      </c>
      <c r="F364" s="68" t="s">
        <v>264</v>
      </c>
      <c r="G364" s="68" t="s">
        <v>264</v>
      </c>
      <c r="H364" s="68" t="s">
        <v>264</v>
      </c>
      <c r="I364" s="68" t="s">
        <v>264</v>
      </c>
      <c r="J364" s="68" t="s">
        <v>273</v>
      </c>
      <c r="K364" s="95" t="s">
        <v>29</v>
      </c>
      <c r="L364" s="95" t="s">
        <v>14</v>
      </c>
      <c r="M364" s="69" t="str">
        <f t="shared" si="64"/>
        <v>B - Raro / 5 - Extremo</v>
      </c>
      <c r="N364" s="69" t="str">
        <f t="shared" si="65"/>
        <v>B5</v>
      </c>
      <c r="O364" s="70" t="str">
        <f>VLOOKUP(N364,'MATRIZ RAM VALORACIÓN'!$AD$10:$AE$45,2,0)</f>
        <v>Intermedio</v>
      </c>
      <c r="P364" s="71" t="str">
        <f t="shared" si="66"/>
        <v>Medio</v>
      </c>
      <c r="Q364" s="115" t="s">
        <v>883</v>
      </c>
      <c r="R364" s="145" t="s">
        <v>2060</v>
      </c>
      <c r="S364" s="180" t="s">
        <v>43</v>
      </c>
      <c r="T364" s="94" t="s">
        <v>2077</v>
      </c>
      <c r="U364" s="73" t="s">
        <v>318</v>
      </c>
      <c r="V364" s="73" t="s">
        <v>267</v>
      </c>
      <c r="W364" s="68" t="s">
        <v>264</v>
      </c>
      <c r="X364" s="68" t="s">
        <v>264</v>
      </c>
      <c r="Y364" s="68" t="s">
        <v>264</v>
      </c>
      <c r="Z364" s="68" t="s">
        <v>264</v>
      </c>
      <c r="AA364" s="68" t="s">
        <v>264</v>
      </c>
      <c r="AB364" s="68" t="s">
        <v>264</v>
      </c>
      <c r="AC364" s="68" t="s">
        <v>264</v>
      </c>
      <c r="AD364" s="68" t="s">
        <v>264</v>
      </c>
      <c r="AE364" s="68" t="s">
        <v>264</v>
      </c>
      <c r="AF364" s="68" t="s">
        <v>264</v>
      </c>
      <c r="AG364" s="68" t="s">
        <v>273</v>
      </c>
      <c r="AH364" s="73" t="s">
        <v>22</v>
      </c>
      <c r="AI364" s="74" t="str">
        <f t="shared" si="67"/>
        <v>Moderado</v>
      </c>
      <c r="AJ364" s="75" t="s">
        <v>313</v>
      </c>
      <c r="AK364" s="99" t="s">
        <v>10</v>
      </c>
      <c r="AL364" s="99" t="s">
        <v>17</v>
      </c>
      <c r="AM364" s="98" t="str">
        <f t="shared" si="71"/>
        <v>B5FuerteDirectamente Indirectamente</v>
      </c>
      <c r="AN364" s="75" t="str">
        <f>VLOOKUP(AO364,Hoja3!$G$2:$H$648,2,0)</f>
        <v>A:Improbable / 4:Mayor</v>
      </c>
      <c r="AO364" s="69" t="str">
        <f>VLOOKUP(AM364,Hoja3!F:G,2,0)</f>
        <v>A4</v>
      </c>
      <c r="AP364" s="70" t="str">
        <f>VLOOKUP(AO364,'MATRIZ RAM VALORACIÓN'!$AD$10:$AE$45,2,0)</f>
        <v>Bajo</v>
      </c>
      <c r="AQ364" s="189"/>
      <c r="AR364" s="189"/>
      <c r="AS364" s="110"/>
      <c r="AT364" s="88">
        <f t="shared" si="72"/>
        <v>5</v>
      </c>
      <c r="AU364" s="88">
        <f t="shared" si="73"/>
        <v>70</v>
      </c>
      <c r="AV364" s="89">
        <f t="shared" si="70"/>
        <v>75</v>
      </c>
    </row>
    <row r="365" spans="1:48" s="111" customFormat="1" ht="164.25" hidden="1" customHeight="1" x14ac:dyDescent="0.3">
      <c r="A365" s="98" t="s">
        <v>3521</v>
      </c>
      <c r="B365" s="98" t="s">
        <v>385</v>
      </c>
      <c r="C365" s="163" t="s">
        <v>877</v>
      </c>
      <c r="D365" s="146" t="s">
        <v>878</v>
      </c>
      <c r="E365" s="68" t="s">
        <v>273</v>
      </c>
      <c r="F365" s="68" t="s">
        <v>264</v>
      </c>
      <c r="G365" s="68" t="s">
        <v>264</v>
      </c>
      <c r="H365" s="68" t="s">
        <v>264</v>
      </c>
      <c r="I365" s="68" t="s">
        <v>264</v>
      </c>
      <c r="J365" s="68" t="s">
        <v>273</v>
      </c>
      <c r="K365" s="95" t="s">
        <v>29</v>
      </c>
      <c r="L365" s="95" t="s">
        <v>14</v>
      </c>
      <c r="M365" s="69" t="str">
        <f t="shared" si="64"/>
        <v>B - Raro / 5 - Extremo</v>
      </c>
      <c r="N365" s="69" t="str">
        <f t="shared" si="65"/>
        <v>B5</v>
      </c>
      <c r="O365" s="70" t="str">
        <f>VLOOKUP(N365,'MATRIZ RAM VALORACIÓN'!$AD$10:$AE$45,2,0)</f>
        <v>Intermedio</v>
      </c>
      <c r="P365" s="71" t="str">
        <f t="shared" si="66"/>
        <v>Medio</v>
      </c>
      <c r="Q365" s="115" t="s">
        <v>2061</v>
      </c>
      <c r="R365" s="137" t="s">
        <v>2069</v>
      </c>
      <c r="S365" s="180" t="s">
        <v>38</v>
      </c>
      <c r="T365" s="94" t="s">
        <v>2076</v>
      </c>
      <c r="U365" s="73" t="s">
        <v>318</v>
      </c>
      <c r="V365" s="73" t="s">
        <v>267</v>
      </c>
      <c r="W365" s="68" t="s">
        <v>264</v>
      </c>
      <c r="X365" s="68" t="s">
        <v>264</v>
      </c>
      <c r="Y365" s="68" t="s">
        <v>264</v>
      </c>
      <c r="Z365" s="68" t="s">
        <v>264</v>
      </c>
      <c r="AA365" s="68" t="s">
        <v>264</v>
      </c>
      <c r="AB365" s="68" t="s">
        <v>264</v>
      </c>
      <c r="AC365" s="68" t="s">
        <v>264</v>
      </c>
      <c r="AD365" s="68" t="s">
        <v>273</v>
      </c>
      <c r="AE365" s="68" t="s">
        <v>264</v>
      </c>
      <c r="AF365" s="68" t="s">
        <v>264</v>
      </c>
      <c r="AG365" s="68" t="s">
        <v>273</v>
      </c>
      <c r="AH365" s="73" t="s">
        <v>22</v>
      </c>
      <c r="AI365" s="74" t="str">
        <f t="shared" si="67"/>
        <v>Moderado</v>
      </c>
      <c r="AJ365" s="75" t="s">
        <v>313</v>
      </c>
      <c r="AK365" s="99" t="s">
        <v>10</v>
      </c>
      <c r="AL365" s="99" t="s">
        <v>17</v>
      </c>
      <c r="AM365" s="98" t="str">
        <f t="shared" si="71"/>
        <v>B5FuerteDirectamente Indirectamente</v>
      </c>
      <c r="AN365" s="75" t="str">
        <f>VLOOKUP(AO365,Hoja3!$G$2:$H$648,2,0)</f>
        <v>A:Improbable / 4:Mayor</v>
      </c>
      <c r="AO365" s="69" t="str">
        <f>VLOOKUP(AM365,Hoja3!F:G,2,0)</f>
        <v>A4</v>
      </c>
      <c r="AP365" s="70" t="str">
        <f>VLOOKUP(AO365,'MATRIZ RAM VALORACIÓN'!$AD$10:$AE$45,2,0)</f>
        <v>Bajo</v>
      </c>
      <c r="AQ365" s="189"/>
      <c r="AR365" s="189"/>
      <c r="AS365" s="110"/>
      <c r="AT365" s="88">
        <f t="shared" si="72"/>
        <v>5</v>
      </c>
      <c r="AU365" s="88">
        <f t="shared" si="73"/>
        <v>70</v>
      </c>
      <c r="AV365" s="89">
        <f t="shared" si="70"/>
        <v>75</v>
      </c>
    </row>
    <row r="366" spans="1:48" s="111" customFormat="1" ht="164.25" hidden="1" customHeight="1" x14ac:dyDescent="0.3">
      <c r="A366" s="98" t="s">
        <v>3521</v>
      </c>
      <c r="B366" s="98" t="s">
        <v>385</v>
      </c>
      <c r="C366" s="163" t="s">
        <v>875</v>
      </c>
      <c r="D366" s="146" t="s">
        <v>2206</v>
      </c>
      <c r="E366" s="68" t="s">
        <v>264</v>
      </c>
      <c r="F366" s="68" t="s">
        <v>264</v>
      </c>
      <c r="G366" s="68" t="s">
        <v>264</v>
      </c>
      <c r="H366" s="68" t="s">
        <v>264</v>
      </c>
      <c r="I366" s="68" t="s">
        <v>264</v>
      </c>
      <c r="J366" s="68" t="s">
        <v>273</v>
      </c>
      <c r="K366" s="95" t="s">
        <v>7</v>
      </c>
      <c r="L366" s="95" t="s">
        <v>21</v>
      </c>
      <c r="M366" s="69" t="str">
        <f t="shared" si="64"/>
        <v>F - Con Certeza / 4 - Mayor</v>
      </c>
      <c r="N366" s="69" t="str">
        <f t="shared" si="65"/>
        <v>F4</v>
      </c>
      <c r="O366" s="70" t="str">
        <f>VLOOKUP(N366,'MATRIZ RAM VALORACIÓN'!$AD$10:$AE$45,2,0)</f>
        <v>Alto</v>
      </c>
      <c r="P366" s="71" t="str">
        <f t="shared" si="66"/>
        <v>Alto</v>
      </c>
      <c r="Q366" s="115" t="s">
        <v>1967</v>
      </c>
      <c r="R366" s="137" t="s">
        <v>3209</v>
      </c>
      <c r="S366" s="180" t="s">
        <v>33</v>
      </c>
      <c r="T366" s="94" t="s">
        <v>2075</v>
      </c>
      <c r="U366" s="73" t="s">
        <v>318</v>
      </c>
      <c r="V366" s="73" t="s">
        <v>267</v>
      </c>
      <c r="W366" s="68" t="s">
        <v>264</v>
      </c>
      <c r="X366" s="68" t="s">
        <v>264</v>
      </c>
      <c r="Y366" s="68" t="s">
        <v>264</v>
      </c>
      <c r="Z366" s="68" t="s">
        <v>264</v>
      </c>
      <c r="AA366" s="68" t="s">
        <v>264</v>
      </c>
      <c r="AB366" s="68" t="s">
        <v>264</v>
      </c>
      <c r="AC366" s="68" t="s">
        <v>264</v>
      </c>
      <c r="AD366" s="68" t="s">
        <v>273</v>
      </c>
      <c r="AE366" s="68" t="s">
        <v>264</v>
      </c>
      <c r="AF366" s="68" t="s">
        <v>264</v>
      </c>
      <c r="AG366" s="68" t="s">
        <v>273</v>
      </c>
      <c r="AH366" s="73" t="s">
        <v>22</v>
      </c>
      <c r="AI366" s="74" t="str">
        <f t="shared" si="67"/>
        <v>Moderado</v>
      </c>
      <c r="AJ366" s="75" t="s">
        <v>313</v>
      </c>
      <c r="AK366" s="99" t="s">
        <v>10</v>
      </c>
      <c r="AL366" s="99" t="s">
        <v>17</v>
      </c>
      <c r="AM366" s="98" t="str">
        <f t="shared" si="71"/>
        <v>F4FuerteDirectamente Indirectamente</v>
      </c>
      <c r="AN366" s="75" t="str">
        <f>VLOOKUP(AO366,Hoja3!$G$2:$H$648,2,0)</f>
        <v>D:Probable / 3:Moderado</v>
      </c>
      <c r="AO366" s="69" t="str">
        <f>VLOOKUP(AM366,Hoja3!F:G,2,0)</f>
        <v>D3</v>
      </c>
      <c r="AP366" s="70" t="str">
        <f>VLOOKUP(AO366,'MATRIZ RAM VALORACIÓN'!$AD$10:$AE$45,2,0)</f>
        <v>Intermedio</v>
      </c>
      <c r="AQ366" s="189"/>
      <c r="AR366" s="189"/>
      <c r="AS366" s="110"/>
      <c r="AT366" s="88">
        <f t="shared" si="72"/>
        <v>5</v>
      </c>
      <c r="AU366" s="88">
        <f t="shared" si="73"/>
        <v>70</v>
      </c>
      <c r="AV366" s="89">
        <f t="shared" si="70"/>
        <v>75</v>
      </c>
    </row>
    <row r="367" spans="1:48" s="111" customFormat="1" ht="164.25" hidden="1" customHeight="1" x14ac:dyDescent="0.3">
      <c r="A367" s="98" t="s">
        <v>3521</v>
      </c>
      <c r="B367" s="98" t="s">
        <v>385</v>
      </c>
      <c r="C367" s="163" t="s">
        <v>875</v>
      </c>
      <c r="D367" s="146" t="s">
        <v>2206</v>
      </c>
      <c r="E367" s="68" t="s">
        <v>264</v>
      </c>
      <c r="F367" s="68" t="s">
        <v>264</v>
      </c>
      <c r="G367" s="68" t="s">
        <v>264</v>
      </c>
      <c r="H367" s="68" t="s">
        <v>264</v>
      </c>
      <c r="I367" s="68" t="s">
        <v>264</v>
      </c>
      <c r="J367" s="68" t="s">
        <v>273</v>
      </c>
      <c r="K367" s="95" t="s">
        <v>7</v>
      </c>
      <c r="L367" s="95" t="s">
        <v>21</v>
      </c>
      <c r="M367" s="69" t="str">
        <f t="shared" si="64"/>
        <v>F - Con Certeza / 4 - Mayor</v>
      </c>
      <c r="N367" s="69" t="str">
        <f t="shared" si="65"/>
        <v>F4</v>
      </c>
      <c r="O367" s="70" t="str">
        <f>VLOOKUP(N367,'MATRIZ RAM VALORACIÓN'!$AD$10:$AE$45,2,0)</f>
        <v>Alto</v>
      </c>
      <c r="P367" s="71" t="str">
        <f t="shared" si="66"/>
        <v>Alto</v>
      </c>
      <c r="Q367" s="115" t="s">
        <v>1968</v>
      </c>
      <c r="R367" s="145" t="s">
        <v>3208</v>
      </c>
      <c r="S367" s="180" t="s">
        <v>1768</v>
      </c>
      <c r="T367" s="94" t="s">
        <v>1970</v>
      </c>
      <c r="U367" s="73" t="s">
        <v>318</v>
      </c>
      <c r="V367" s="73" t="s">
        <v>267</v>
      </c>
      <c r="W367" s="68" t="s">
        <v>264</v>
      </c>
      <c r="X367" s="68" t="s">
        <v>264</v>
      </c>
      <c r="Y367" s="68" t="s">
        <v>264</v>
      </c>
      <c r="Z367" s="68" t="s">
        <v>264</v>
      </c>
      <c r="AA367" s="68" t="s">
        <v>264</v>
      </c>
      <c r="AB367" s="68" t="s">
        <v>264</v>
      </c>
      <c r="AC367" s="68" t="s">
        <v>264</v>
      </c>
      <c r="AD367" s="68" t="s">
        <v>264</v>
      </c>
      <c r="AE367" s="68" t="s">
        <v>264</v>
      </c>
      <c r="AF367" s="68" t="s">
        <v>264</v>
      </c>
      <c r="AG367" s="68" t="s">
        <v>273</v>
      </c>
      <c r="AH367" s="73" t="s">
        <v>22</v>
      </c>
      <c r="AI367" s="74" t="str">
        <f t="shared" si="67"/>
        <v>Moderado</v>
      </c>
      <c r="AJ367" s="75" t="s">
        <v>313</v>
      </c>
      <c r="AK367" s="99" t="s">
        <v>10</v>
      </c>
      <c r="AL367" s="99" t="s">
        <v>17</v>
      </c>
      <c r="AM367" s="98" t="str">
        <f t="shared" si="71"/>
        <v>F4FuerteDirectamente Indirectamente</v>
      </c>
      <c r="AN367" s="75" t="str">
        <f>VLOOKUP(AO367,Hoja3!$G$2:$H$648,2,0)</f>
        <v>D:Probable / 3:Moderado</v>
      </c>
      <c r="AO367" s="69" t="str">
        <f>VLOOKUP(AM367,Hoja3!F:G,2,0)</f>
        <v>D3</v>
      </c>
      <c r="AP367" s="70" t="str">
        <f>VLOOKUP(AO367,'MATRIZ RAM VALORACIÓN'!$AD$10:$AE$45,2,0)</f>
        <v>Intermedio</v>
      </c>
      <c r="AQ367" s="189"/>
      <c r="AR367" s="189"/>
      <c r="AS367" s="110"/>
      <c r="AT367" s="88">
        <f t="shared" si="72"/>
        <v>5</v>
      </c>
      <c r="AU367" s="88">
        <f t="shared" si="73"/>
        <v>70</v>
      </c>
      <c r="AV367" s="89">
        <f t="shared" si="70"/>
        <v>75</v>
      </c>
    </row>
    <row r="368" spans="1:48" s="111" customFormat="1" ht="164.25" hidden="1" customHeight="1" x14ac:dyDescent="0.3">
      <c r="A368" s="98" t="s">
        <v>895</v>
      </c>
      <c r="B368" s="98" t="s">
        <v>761</v>
      </c>
      <c r="C368" s="162" t="s">
        <v>897</v>
      </c>
      <c r="D368" s="101" t="s">
        <v>3439</v>
      </c>
      <c r="E368" s="68" t="s">
        <v>273</v>
      </c>
      <c r="F368" s="68" t="s">
        <v>264</v>
      </c>
      <c r="G368" s="68" t="s">
        <v>264</v>
      </c>
      <c r="H368" s="68" t="s">
        <v>264</v>
      </c>
      <c r="I368" s="68" t="s">
        <v>264</v>
      </c>
      <c r="J368" s="68" t="s">
        <v>273</v>
      </c>
      <c r="K368" s="95" t="s">
        <v>29</v>
      </c>
      <c r="L368" s="95" t="s">
        <v>21</v>
      </c>
      <c r="M368" s="69" t="str">
        <f t="shared" si="64"/>
        <v>B - Raro / 4 - Mayor</v>
      </c>
      <c r="N368" s="69" t="str">
        <f t="shared" si="65"/>
        <v>B4</v>
      </c>
      <c r="O368" s="70" t="str">
        <f>VLOOKUP(N368,'MATRIZ RAM VALORACIÓN'!$AD$10:$AE$45,2,0)</f>
        <v>Medio</v>
      </c>
      <c r="P368" s="71" t="str">
        <f t="shared" si="66"/>
        <v>Bajo</v>
      </c>
      <c r="Q368" s="101" t="s">
        <v>2524</v>
      </c>
      <c r="R368" s="114" t="s">
        <v>2523</v>
      </c>
      <c r="S368" s="180" t="s">
        <v>359</v>
      </c>
      <c r="T368" s="115" t="s">
        <v>2521</v>
      </c>
      <c r="U368" s="73" t="s">
        <v>318</v>
      </c>
      <c r="V368" s="73" t="s">
        <v>267</v>
      </c>
      <c r="W368" s="68" t="s">
        <v>264</v>
      </c>
      <c r="X368" s="68" t="s">
        <v>264</v>
      </c>
      <c r="Y368" s="68" t="s">
        <v>264</v>
      </c>
      <c r="Z368" s="68" t="s">
        <v>264</v>
      </c>
      <c r="AA368" s="68" t="s">
        <v>264</v>
      </c>
      <c r="AB368" s="68" t="s">
        <v>264</v>
      </c>
      <c r="AC368" s="68" t="s">
        <v>264</v>
      </c>
      <c r="AD368" s="68" t="s">
        <v>273</v>
      </c>
      <c r="AE368" s="68" t="s">
        <v>264</v>
      </c>
      <c r="AF368" s="68" t="s">
        <v>264</v>
      </c>
      <c r="AG368" s="68" t="s">
        <v>273</v>
      </c>
      <c r="AH368" s="73" t="s">
        <v>22</v>
      </c>
      <c r="AI368" s="74" t="str">
        <f t="shared" si="67"/>
        <v>Moderado</v>
      </c>
      <c r="AJ368" s="75" t="s">
        <v>313</v>
      </c>
      <c r="AK368" s="99" t="s">
        <v>10</v>
      </c>
      <c r="AL368" s="99" t="s">
        <v>17</v>
      </c>
      <c r="AM368" s="98" t="str">
        <f t="shared" si="71"/>
        <v>B4FuerteDirectamente Indirectamente</v>
      </c>
      <c r="AN368" s="75" t="str">
        <f>VLOOKUP(AO368,Hoja3!$G$2:$H$648,2,0)</f>
        <v>A:Improbable / 3:Moderado</v>
      </c>
      <c r="AO368" s="69" t="str">
        <f>VLOOKUP(AM368,Hoja3!F:G,2,0)</f>
        <v>A3</v>
      </c>
      <c r="AP368" s="70" t="str">
        <f>VLOOKUP(AO368,'MATRIZ RAM VALORACIÓN'!$AD$10:$AE$45,2,0)</f>
        <v>Bajo</v>
      </c>
      <c r="AQ368" s="189"/>
      <c r="AR368" s="189"/>
      <c r="AS368" s="110"/>
      <c r="AT368" s="88">
        <f t="shared" si="72"/>
        <v>5</v>
      </c>
      <c r="AU368" s="88">
        <f t="shared" si="73"/>
        <v>70</v>
      </c>
      <c r="AV368" s="89">
        <f t="shared" si="70"/>
        <v>75</v>
      </c>
    </row>
    <row r="369" spans="1:48" s="111" customFormat="1" ht="164.25" hidden="1" customHeight="1" x14ac:dyDescent="0.3">
      <c r="A369" s="98" t="s">
        <v>895</v>
      </c>
      <c r="B369" s="98" t="s">
        <v>761</v>
      </c>
      <c r="C369" s="162" t="s">
        <v>900</v>
      </c>
      <c r="D369" s="101" t="s">
        <v>2659</v>
      </c>
      <c r="E369" s="68" t="s">
        <v>273</v>
      </c>
      <c r="F369" s="68" t="s">
        <v>264</v>
      </c>
      <c r="G369" s="68" t="s">
        <v>264</v>
      </c>
      <c r="H369" s="68" t="s">
        <v>264</v>
      </c>
      <c r="I369" s="68" t="s">
        <v>264</v>
      </c>
      <c r="J369" s="68" t="s">
        <v>273</v>
      </c>
      <c r="K369" s="95" t="s">
        <v>25</v>
      </c>
      <c r="L369" s="95" t="s">
        <v>14</v>
      </c>
      <c r="M369" s="69" t="str">
        <f t="shared" si="64"/>
        <v>C - Posible / 5 - Extremo</v>
      </c>
      <c r="N369" s="69" t="str">
        <f t="shared" si="65"/>
        <v>C5</v>
      </c>
      <c r="O369" s="70" t="str">
        <f>VLOOKUP(N369,'MATRIZ RAM VALORACIÓN'!$AD$10:$AE$45,2,0)</f>
        <v>Intermedio</v>
      </c>
      <c r="P369" s="71" t="str">
        <f t="shared" si="66"/>
        <v>Medio</v>
      </c>
      <c r="Q369" s="101" t="s">
        <v>2660</v>
      </c>
      <c r="R369" s="101" t="s">
        <v>2323</v>
      </c>
      <c r="S369" s="179" t="s">
        <v>38</v>
      </c>
      <c r="T369" s="160" t="s">
        <v>901</v>
      </c>
      <c r="U369" s="84" t="s">
        <v>318</v>
      </c>
      <c r="V369" s="73" t="s">
        <v>267</v>
      </c>
      <c r="W369" s="68" t="s">
        <v>264</v>
      </c>
      <c r="X369" s="68" t="s">
        <v>264</v>
      </c>
      <c r="Y369" s="68" t="s">
        <v>264</v>
      </c>
      <c r="Z369" s="68" t="s">
        <v>264</v>
      </c>
      <c r="AA369" s="68" t="s">
        <v>264</v>
      </c>
      <c r="AB369" s="68" t="s">
        <v>264</v>
      </c>
      <c r="AC369" s="68" t="s">
        <v>264</v>
      </c>
      <c r="AD369" s="68" t="s">
        <v>264</v>
      </c>
      <c r="AE369" s="68" t="s">
        <v>264</v>
      </c>
      <c r="AF369" s="68" t="s">
        <v>264</v>
      </c>
      <c r="AG369" s="68" t="s">
        <v>273</v>
      </c>
      <c r="AH369" s="73" t="s">
        <v>22</v>
      </c>
      <c r="AI369" s="74" t="str">
        <f t="shared" si="67"/>
        <v>Moderado</v>
      </c>
      <c r="AJ369" s="75" t="s">
        <v>313</v>
      </c>
      <c r="AK369" s="99" t="s">
        <v>10</v>
      </c>
      <c r="AL369" s="99" t="s">
        <v>17</v>
      </c>
      <c r="AM369" s="98" t="str">
        <f t="shared" si="71"/>
        <v>C5FuerteDirectamente Indirectamente</v>
      </c>
      <c r="AN369" s="75" t="str">
        <f>VLOOKUP(AO369,Hoja3!$G$2:$H$648,2,0)</f>
        <v>A:Improbable / 4:Mayor</v>
      </c>
      <c r="AO369" s="69" t="str">
        <f>VLOOKUP(AM369,Hoja3!F:G,2,0)</f>
        <v>A4</v>
      </c>
      <c r="AP369" s="70" t="str">
        <f>VLOOKUP(AO369,'MATRIZ RAM VALORACIÓN'!$AD$10:$AE$45,2,0)</f>
        <v>Bajo</v>
      </c>
      <c r="AQ369" s="189"/>
      <c r="AR369" s="189"/>
      <c r="AS369" s="110"/>
      <c r="AT369" s="88">
        <f t="shared" si="72"/>
        <v>5</v>
      </c>
      <c r="AU369" s="88">
        <f t="shared" si="73"/>
        <v>70</v>
      </c>
      <c r="AV369" s="89">
        <f t="shared" si="70"/>
        <v>75</v>
      </c>
    </row>
    <row r="370" spans="1:48" s="111" customFormat="1" ht="164.25" hidden="1" customHeight="1" x14ac:dyDescent="0.3">
      <c r="A370" s="98" t="s">
        <v>895</v>
      </c>
      <c r="B370" s="98" t="s">
        <v>761</v>
      </c>
      <c r="C370" s="162" t="s">
        <v>904</v>
      </c>
      <c r="D370" s="101" t="s">
        <v>3440</v>
      </c>
      <c r="E370" s="68" t="s">
        <v>273</v>
      </c>
      <c r="F370" s="68" t="s">
        <v>264</v>
      </c>
      <c r="G370" s="68" t="s">
        <v>273</v>
      </c>
      <c r="H370" s="68" t="s">
        <v>264</v>
      </c>
      <c r="I370" s="68" t="s">
        <v>264</v>
      </c>
      <c r="J370" s="68" t="s">
        <v>273</v>
      </c>
      <c r="K370" s="95" t="s">
        <v>29</v>
      </c>
      <c r="L370" s="95" t="s">
        <v>14</v>
      </c>
      <c r="M370" s="69" t="str">
        <f t="shared" si="64"/>
        <v>B - Raro / 5 - Extremo</v>
      </c>
      <c r="N370" s="69" t="str">
        <f t="shared" si="65"/>
        <v>B5</v>
      </c>
      <c r="O370" s="70" t="str">
        <f>VLOOKUP(N370,'MATRIZ RAM VALORACIÓN'!$AD$10:$AE$45,2,0)</f>
        <v>Intermedio</v>
      </c>
      <c r="P370" s="71" t="str">
        <f t="shared" si="66"/>
        <v>Medio</v>
      </c>
      <c r="Q370" s="101" t="s">
        <v>905</v>
      </c>
      <c r="R370" s="101" t="s">
        <v>2041</v>
      </c>
      <c r="S370" s="179" t="s">
        <v>38</v>
      </c>
      <c r="T370" s="160" t="s">
        <v>2042</v>
      </c>
      <c r="U370" s="84" t="s">
        <v>311</v>
      </c>
      <c r="V370" s="73" t="s">
        <v>267</v>
      </c>
      <c r="W370" s="68" t="s">
        <v>264</v>
      </c>
      <c r="X370" s="68" t="s">
        <v>273</v>
      </c>
      <c r="Y370" s="68" t="s">
        <v>273</v>
      </c>
      <c r="Z370" s="68" t="s">
        <v>273</v>
      </c>
      <c r="AA370" s="68" t="s">
        <v>273</v>
      </c>
      <c r="AB370" s="68" t="s">
        <v>264</v>
      </c>
      <c r="AC370" s="68" t="s">
        <v>264</v>
      </c>
      <c r="AD370" s="68" t="s">
        <v>273</v>
      </c>
      <c r="AE370" s="68" t="s">
        <v>264</v>
      </c>
      <c r="AF370" s="68" t="s">
        <v>264</v>
      </c>
      <c r="AG370" s="68" t="s">
        <v>273</v>
      </c>
      <c r="AH370" s="73" t="s">
        <v>22</v>
      </c>
      <c r="AI370" s="74" t="str">
        <f t="shared" si="67"/>
        <v>Moderado</v>
      </c>
      <c r="AJ370" s="75" t="s">
        <v>313</v>
      </c>
      <c r="AK370" s="99" t="s">
        <v>10</v>
      </c>
      <c r="AL370" s="99" t="s">
        <v>17</v>
      </c>
      <c r="AM370" s="98" t="str">
        <f t="shared" si="71"/>
        <v>B5FuerteDirectamente Indirectamente</v>
      </c>
      <c r="AN370" s="75" t="str">
        <f>VLOOKUP(AO370,Hoja3!$G$2:$H$648,2,0)</f>
        <v>A:Improbable / 4:Mayor</v>
      </c>
      <c r="AO370" s="69" t="str">
        <f>VLOOKUP(AM370,Hoja3!F:G,2,0)</f>
        <v>A4</v>
      </c>
      <c r="AP370" s="70" t="str">
        <f>VLOOKUP(AO370,'MATRIZ RAM VALORACIÓN'!$AD$10:$AE$45,2,0)</f>
        <v>Bajo</v>
      </c>
      <c r="AQ370" s="189"/>
      <c r="AR370" s="189"/>
      <c r="AS370" s="110"/>
      <c r="AT370" s="88">
        <f t="shared" si="72"/>
        <v>15</v>
      </c>
      <c r="AU370" s="88">
        <f t="shared" si="73"/>
        <v>70</v>
      </c>
      <c r="AV370" s="89">
        <f t="shared" si="70"/>
        <v>85</v>
      </c>
    </row>
    <row r="371" spans="1:48" s="111" customFormat="1" ht="164.25" hidden="1" customHeight="1" x14ac:dyDescent="0.3">
      <c r="A371" s="98" t="s">
        <v>895</v>
      </c>
      <c r="B371" s="98" t="s">
        <v>761</v>
      </c>
      <c r="C371" s="162" t="s">
        <v>904</v>
      </c>
      <c r="D371" s="101" t="s">
        <v>3440</v>
      </c>
      <c r="E371" s="68" t="s">
        <v>273</v>
      </c>
      <c r="F371" s="68" t="s">
        <v>264</v>
      </c>
      <c r="G371" s="68" t="s">
        <v>273</v>
      </c>
      <c r="H371" s="68" t="s">
        <v>264</v>
      </c>
      <c r="I371" s="68" t="s">
        <v>264</v>
      </c>
      <c r="J371" s="68" t="s">
        <v>273</v>
      </c>
      <c r="K371" s="95" t="s">
        <v>29</v>
      </c>
      <c r="L371" s="95" t="s">
        <v>14</v>
      </c>
      <c r="M371" s="69" t="str">
        <f t="shared" si="64"/>
        <v>B - Raro / 5 - Extremo</v>
      </c>
      <c r="N371" s="69" t="str">
        <f t="shared" si="65"/>
        <v>B5</v>
      </c>
      <c r="O371" s="70" t="str">
        <f>VLOOKUP(N371,'MATRIZ RAM VALORACIÓN'!$AD$10:$AE$45,2,0)</f>
        <v>Intermedio</v>
      </c>
      <c r="P371" s="71" t="str">
        <f t="shared" si="66"/>
        <v>Medio</v>
      </c>
      <c r="Q371" s="101" t="s">
        <v>906</v>
      </c>
      <c r="R371" s="101" t="s">
        <v>2043</v>
      </c>
      <c r="S371" s="179" t="s">
        <v>359</v>
      </c>
      <c r="T371" s="146" t="s">
        <v>2029</v>
      </c>
      <c r="U371" s="84" t="s">
        <v>318</v>
      </c>
      <c r="V371" s="73" t="s">
        <v>267</v>
      </c>
      <c r="W371" s="68" t="s">
        <v>273</v>
      </c>
      <c r="X371" s="68" t="s">
        <v>273</v>
      </c>
      <c r="Y371" s="68" t="s">
        <v>273</v>
      </c>
      <c r="Z371" s="68" t="s">
        <v>273</v>
      </c>
      <c r="AA371" s="68" t="s">
        <v>273</v>
      </c>
      <c r="AB371" s="68" t="s">
        <v>264</v>
      </c>
      <c r="AC371" s="68" t="s">
        <v>264</v>
      </c>
      <c r="AD371" s="68" t="s">
        <v>273</v>
      </c>
      <c r="AE371" s="68" t="s">
        <v>264</v>
      </c>
      <c r="AF371" s="68" t="s">
        <v>264</v>
      </c>
      <c r="AG371" s="68" t="s">
        <v>273</v>
      </c>
      <c r="AH371" s="73" t="s">
        <v>22</v>
      </c>
      <c r="AI371" s="74" t="str">
        <f t="shared" si="67"/>
        <v>Moderado</v>
      </c>
      <c r="AJ371" s="75" t="s">
        <v>313</v>
      </c>
      <c r="AK371" s="99" t="s">
        <v>10</v>
      </c>
      <c r="AL371" s="99" t="s">
        <v>17</v>
      </c>
      <c r="AM371" s="98" t="str">
        <f t="shared" si="71"/>
        <v>B5FuerteDirectamente Indirectamente</v>
      </c>
      <c r="AN371" s="75" t="str">
        <f>VLOOKUP(AO371,Hoja3!$G$2:$H$648,2,0)</f>
        <v>A:Improbable / 4:Mayor</v>
      </c>
      <c r="AO371" s="69" t="str">
        <f>VLOOKUP(AM371,Hoja3!F:G,2,0)</f>
        <v>A4</v>
      </c>
      <c r="AP371" s="70" t="str">
        <f>VLOOKUP(AO371,'MATRIZ RAM VALORACIÓN'!$AD$10:$AE$45,2,0)</f>
        <v>Bajo</v>
      </c>
      <c r="AQ371" s="189"/>
      <c r="AR371" s="189"/>
      <c r="AS371" s="110"/>
      <c r="AT371" s="88">
        <f t="shared" si="72"/>
        <v>5</v>
      </c>
      <c r="AU371" s="88">
        <f t="shared" si="73"/>
        <v>70</v>
      </c>
      <c r="AV371" s="89">
        <f t="shared" si="70"/>
        <v>75</v>
      </c>
    </row>
    <row r="372" spans="1:48" s="111" customFormat="1" ht="164.25" hidden="1" customHeight="1" x14ac:dyDescent="0.3">
      <c r="A372" s="98" t="s">
        <v>895</v>
      </c>
      <c r="B372" s="98" t="s">
        <v>761</v>
      </c>
      <c r="C372" s="162" t="s">
        <v>904</v>
      </c>
      <c r="D372" s="101" t="s">
        <v>3440</v>
      </c>
      <c r="E372" s="68" t="s">
        <v>273</v>
      </c>
      <c r="F372" s="68" t="s">
        <v>264</v>
      </c>
      <c r="G372" s="68" t="s">
        <v>273</v>
      </c>
      <c r="H372" s="68" t="s">
        <v>264</v>
      </c>
      <c r="I372" s="68" t="s">
        <v>264</v>
      </c>
      <c r="J372" s="68" t="s">
        <v>273</v>
      </c>
      <c r="K372" s="95" t="s">
        <v>29</v>
      </c>
      <c r="L372" s="95" t="s">
        <v>14</v>
      </c>
      <c r="M372" s="69" t="str">
        <f t="shared" si="64"/>
        <v>B - Raro / 5 - Extremo</v>
      </c>
      <c r="N372" s="69" t="str">
        <f t="shared" si="65"/>
        <v>B5</v>
      </c>
      <c r="O372" s="70" t="str">
        <f>VLOOKUP(N372,'MATRIZ RAM VALORACIÓN'!$AD$10:$AE$45,2,0)</f>
        <v>Intermedio</v>
      </c>
      <c r="P372" s="71" t="str">
        <f t="shared" si="66"/>
        <v>Medio</v>
      </c>
      <c r="Q372" s="101" t="s">
        <v>2045</v>
      </c>
      <c r="R372" s="101" t="s">
        <v>2044</v>
      </c>
      <c r="S372" s="180" t="s">
        <v>43</v>
      </c>
      <c r="T372" s="146" t="s">
        <v>907</v>
      </c>
      <c r="U372" s="73" t="s">
        <v>311</v>
      </c>
      <c r="V372" s="73" t="s">
        <v>265</v>
      </c>
      <c r="W372" s="68" t="s">
        <v>264</v>
      </c>
      <c r="X372" s="68" t="s">
        <v>273</v>
      </c>
      <c r="Y372" s="68" t="s">
        <v>273</v>
      </c>
      <c r="Z372" s="68" t="s">
        <v>273</v>
      </c>
      <c r="AA372" s="68" t="s">
        <v>273</v>
      </c>
      <c r="AB372" s="68" t="s">
        <v>264</v>
      </c>
      <c r="AC372" s="68" t="s">
        <v>264</v>
      </c>
      <c r="AD372" s="68" t="s">
        <v>273</v>
      </c>
      <c r="AE372" s="68" t="s">
        <v>264</v>
      </c>
      <c r="AF372" s="68" t="s">
        <v>264</v>
      </c>
      <c r="AG372" s="68" t="s">
        <v>273</v>
      </c>
      <c r="AH372" s="73" t="s">
        <v>22</v>
      </c>
      <c r="AI372" s="74" t="str">
        <f t="shared" si="67"/>
        <v>Moderado</v>
      </c>
      <c r="AJ372" s="75" t="s">
        <v>313</v>
      </c>
      <c r="AK372" s="99" t="s">
        <v>10</v>
      </c>
      <c r="AL372" s="99" t="s">
        <v>17</v>
      </c>
      <c r="AM372" s="98" t="str">
        <f t="shared" si="71"/>
        <v>B5FuerteDirectamente Indirectamente</v>
      </c>
      <c r="AN372" s="75" t="str">
        <f>VLOOKUP(AO372,Hoja3!$G$2:$H$648,2,0)</f>
        <v>A:Improbable / 4:Mayor</v>
      </c>
      <c r="AO372" s="69" t="str">
        <f>VLOOKUP(AM372,Hoja3!F:G,2,0)</f>
        <v>A4</v>
      </c>
      <c r="AP372" s="70" t="str">
        <f>VLOOKUP(AO372,'MATRIZ RAM VALORACIÓN'!$AD$10:$AE$45,2,0)</f>
        <v>Bajo</v>
      </c>
      <c r="AQ372" s="189"/>
      <c r="AR372" s="189"/>
      <c r="AS372" s="110"/>
      <c r="AT372" s="88">
        <f t="shared" si="72"/>
        <v>15</v>
      </c>
      <c r="AU372" s="88">
        <f t="shared" si="73"/>
        <v>70</v>
      </c>
      <c r="AV372" s="89">
        <f t="shared" si="70"/>
        <v>85</v>
      </c>
    </row>
    <row r="373" spans="1:48" s="111" customFormat="1" ht="164.25" hidden="1" customHeight="1" x14ac:dyDescent="0.3">
      <c r="A373" s="98" t="s">
        <v>895</v>
      </c>
      <c r="B373" s="98" t="s">
        <v>761</v>
      </c>
      <c r="C373" s="162" t="s">
        <v>904</v>
      </c>
      <c r="D373" s="101" t="s">
        <v>3440</v>
      </c>
      <c r="E373" s="68" t="s">
        <v>273</v>
      </c>
      <c r="F373" s="68" t="s">
        <v>264</v>
      </c>
      <c r="G373" s="68" t="s">
        <v>273</v>
      </c>
      <c r="H373" s="68" t="s">
        <v>264</v>
      </c>
      <c r="I373" s="68" t="s">
        <v>264</v>
      </c>
      <c r="J373" s="68" t="s">
        <v>273</v>
      </c>
      <c r="K373" s="95" t="s">
        <v>29</v>
      </c>
      <c r="L373" s="95" t="s">
        <v>14</v>
      </c>
      <c r="M373" s="69" t="str">
        <f t="shared" si="64"/>
        <v>B - Raro / 5 - Extremo</v>
      </c>
      <c r="N373" s="69" t="str">
        <f t="shared" si="65"/>
        <v>B5</v>
      </c>
      <c r="O373" s="70" t="str">
        <f>VLOOKUP(N373,'MATRIZ RAM VALORACIÓN'!$AD$10:$AE$45,2,0)</f>
        <v>Intermedio</v>
      </c>
      <c r="P373" s="71" t="str">
        <f t="shared" si="66"/>
        <v>Medio</v>
      </c>
      <c r="Q373" s="145" t="s">
        <v>908</v>
      </c>
      <c r="R373" s="101" t="s">
        <v>2046</v>
      </c>
      <c r="S373" s="179" t="s">
        <v>359</v>
      </c>
      <c r="T373" s="146" t="s">
        <v>909</v>
      </c>
      <c r="U373" s="84" t="s">
        <v>318</v>
      </c>
      <c r="V373" s="73" t="s">
        <v>267</v>
      </c>
      <c r="W373" s="68" t="s">
        <v>273</v>
      </c>
      <c r="X373" s="68" t="s">
        <v>273</v>
      </c>
      <c r="Y373" s="68" t="s">
        <v>273</v>
      </c>
      <c r="Z373" s="68" t="s">
        <v>273</v>
      </c>
      <c r="AA373" s="68" t="s">
        <v>273</v>
      </c>
      <c r="AB373" s="68" t="s">
        <v>264</v>
      </c>
      <c r="AC373" s="68" t="s">
        <v>264</v>
      </c>
      <c r="AD373" s="68" t="s">
        <v>273</v>
      </c>
      <c r="AE373" s="68" t="s">
        <v>264</v>
      </c>
      <c r="AF373" s="68" t="s">
        <v>264</v>
      </c>
      <c r="AG373" s="68" t="s">
        <v>273</v>
      </c>
      <c r="AH373" s="73" t="s">
        <v>22</v>
      </c>
      <c r="AI373" s="74" t="str">
        <f t="shared" si="67"/>
        <v>Moderado</v>
      </c>
      <c r="AJ373" s="75" t="s">
        <v>313</v>
      </c>
      <c r="AK373" s="99" t="s">
        <v>10</v>
      </c>
      <c r="AL373" s="99" t="s">
        <v>17</v>
      </c>
      <c r="AM373" s="98" t="str">
        <f t="shared" si="71"/>
        <v>B5FuerteDirectamente Indirectamente</v>
      </c>
      <c r="AN373" s="75" t="str">
        <f>VLOOKUP(AO373,Hoja3!$G$2:$H$648,2,0)</f>
        <v>A:Improbable / 4:Mayor</v>
      </c>
      <c r="AO373" s="69" t="str">
        <f>VLOOKUP(AM373,Hoja3!F:G,2,0)</f>
        <v>A4</v>
      </c>
      <c r="AP373" s="70" t="str">
        <f>VLOOKUP(AO373,'MATRIZ RAM VALORACIÓN'!$AD$10:$AE$45,2,0)</f>
        <v>Bajo</v>
      </c>
      <c r="AQ373" s="189"/>
      <c r="AR373" s="189"/>
      <c r="AS373" s="110"/>
      <c r="AT373" s="88">
        <f t="shared" si="72"/>
        <v>5</v>
      </c>
      <c r="AU373" s="88">
        <f t="shared" si="73"/>
        <v>70</v>
      </c>
      <c r="AV373" s="89">
        <f t="shared" si="70"/>
        <v>75</v>
      </c>
    </row>
    <row r="374" spans="1:48" s="111" customFormat="1" ht="164.25" hidden="1" customHeight="1" x14ac:dyDescent="0.3">
      <c r="A374" s="98" t="s">
        <v>895</v>
      </c>
      <c r="B374" s="98" t="s">
        <v>761</v>
      </c>
      <c r="C374" s="162" t="s">
        <v>904</v>
      </c>
      <c r="D374" s="101" t="s">
        <v>3440</v>
      </c>
      <c r="E374" s="68" t="s">
        <v>273</v>
      </c>
      <c r="F374" s="68" t="s">
        <v>264</v>
      </c>
      <c r="G374" s="68" t="s">
        <v>273</v>
      </c>
      <c r="H374" s="68" t="s">
        <v>264</v>
      </c>
      <c r="I374" s="68" t="s">
        <v>264</v>
      </c>
      <c r="J374" s="68" t="s">
        <v>273</v>
      </c>
      <c r="K374" s="95" t="s">
        <v>29</v>
      </c>
      <c r="L374" s="95" t="s">
        <v>14</v>
      </c>
      <c r="M374" s="69" t="str">
        <f t="shared" si="64"/>
        <v>B - Raro / 5 - Extremo</v>
      </c>
      <c r="N374" s="69" t="str">
        <f t="shared" si="65"/>
        <v>B5</v>
      </c>
      <c r="O374" s="70" t="str">
        <f>VLOOKUP(N374,'MATRIZ RAM VALORACIÓN'!$AD$10:$AE$45,2,0)</f>
        <v>Intermedio</v>
      </c>
      <c r="P374" s="71" t="str">
        <f t="shared" si="66"/>
        <v>Medio</v>
      </c>
      <c r="Q374" s="145" t="s">
        <v>910</v>
      </c>
      <c r="R374" s="101" t="s">
        <v>2047</v>
      </c>
      <c r="S374" s="179" t="s">
        <v>359</v>
      </c>
      <c r="T374" s="146" t="s">
        <v>2048</v>
      </c>
      <c r="U374" s="84" t="s">
        <v>318</v>
      </c>
      <c r="V374" s="73" t="s">
        <v>265</v>
      </c>
      <c r="W374" s="68" t="s">
        <v>273</v>
      </c>
      <c r="X374" s="68" t="s">
        <v>273</v>
      </c>
      <c r="Y374" s="68" t="s">
        <v>273</v>
      </c>
      <c r="Z374" s="68" t="s">
        <v>273</v>
      </c>
      <c r="AA374" s="68" t="s">
        <v>273</v>
      </c>
      <c r="AB374" s="68" t="s">
        <v>264</v>
      </c>
      <c r="AC374" s="68" t="s">
        <v>264</v>
      </c>
      <c r="AD374" s="68" t="s">
        <v>273</v>
      </c>
      <c r="AE374" s="68" t="s">
        <v>264</v>
      </c>
      <c r="AF374" s="68" t="s">
        <v>264</v>
      </c>
      <c r="AG374" s="68" t="s">
        <v>273</v>
      </c>
      <c r="AH374" s="73" t="s">
        <v>22</v>
      </c>
      <c r="AI374" s="74" t="str">
        <f t="shared" si="67"/>
        <v>Moderado</v>
      </c>
      <c r="AJ374" s="75" t="s">
        <v>313</v>
      </c>
      <c r="AK374" s="99" t="s">
        <v>10</v>
      </c>
      <c r="AL374" s="99" t="s">
        <v>17</v>
      </c>
      <c r="AM374" s="98" t="str">
        <f t="shared" si="71"/>
        <v>B5FuerteDirectamente Indirectamente</v>
      </c>
      <c r="AN374" s="75" t="str">
        <f>VLOOKUP(AO374,Hoja3!$G$2:$H$648,2,0)</f>
        <v>A:Improbable / 4:Mayor</v>
      </c>
      <c r="AO374" s="69" t="str">
        <f>VLOOKUP(AM374,Hoja3!F:G,2,0)</f>
        <v>A4</v>
      </c>
      <c r="AP374" s="70" t="str">
        <f>VLOOKUP(AO374,'MATRIZ RAM VALORACIÓN'!$AD$10:$AE$45,2,0)</f>
        <v>Bajo</v>
      </c>
      <c r="AQ374" s="189"/>
      <c r="AR374" s="189"/>
      <c r="AS374" s="110"/>
      <c r="AT374" s="88">
        <f t="shared" si="72"/>
        <v>5</v>
      </c>
      <c r="AU374" s="88">
        <f t="shared" si="73"/>
        <v>70</v>
      </c>
      <c r="AV374" s="89">
        <f t="shared" si="70"/>
        <v>75</v>
      </c>
    </row>
    <row r="375" spans="1:48" s="111" customFormat="1" ht="164.25" hidden="1" customHeight="1" x14ac:dyDescent="0.3">
      <c r="A375" s="98" t="s">
        <v>895</v>
      </c>
      <c r="B375" s="98" t="s">
        <v>761</v>
      </c>
      <c r="C375" s="162" t="s">
        <v>904</v>
      </c>
      <c r="D375" s="101" t="s">
        <v>3440</v>
      </c>
      <c r="E375" s="68" t="s">
        <v>273</v>
      </c>
      <c r="F375" s="68" t="s">
        <v>264</v>
      </c>
      <c r="G375" s="68" t="s">
        <v>273</v>
      </c>
      <c r="H375" s="68" t="s">
        <v>264</v>
      </c>
      <c r="I375" s="68" t="s">
        <v>264</v>
      </c>
      <c r="J375" s="68" t="s">
        <v>273</v>
      </c>
      <c r="K375" s="95" t="s">
        <v>29</v>
      </c>
      <c r="L375" s="95" t="s">
        <v>14</v>
      </c>
      <c r="M375" s="69" t="str">
        <f t="shared" si="64"/>
        <v>B - Raro / 5 - Extremo</v>
      </c>
      <c r="N375" s="69" t="str">
        <f t="shared" si="65"/>
        <v>B5</v>
      </c>
      <c r="O375" s="70" t="str">
        <f>VLOOKUP(N375,'MATRIZ RAM VALORACIÓN'!$AD$10:$AE$45,2,0)</f>
        <v>Intermedio</v>
      </c>
      <c r="P375" s="71" t="str">
        <f t="shared" si="66"/>
        <v>Medio</v>
      </c>
      <c r="Q375" s="145" t="s">
        <v>911</v>
      </c>
      <c r="R375" s="101" t="s">
        <v>912</v>
      </c>
      <c r="S375" s="180" t="s">
        <v>37</v>
      </c>
      <c r="T375" s="115" t="s">
        <v>1584</v>
      </c>
      <c r="U375" s="73" t="s">
        <v>318</v>
      </c>
      <c r="V375" s="73" t="s">
        <v>265</v>
      </c>
      <c r="W375" s="68" t="s">
        <v>273</v>
      </c>
      <c r="X375" s="68" t="s">
        <v>273</v>
      </c>
      <c r="Y375" s="68" t="s">
        <v>273</v>
      </c>
      <c r="Z375" s="68" t="s">
        <v>273</v>
      </c>
      <c r="AA375" s="68" t="s">
        <v>273</v>
      </c>
      <c r="AB375" s="68" t="s">
        <v>264</v>
      </c>
      <c r="AC375" s="68" t="s">
        <v>264</v>
      </c>
      <c r="AD375" s="68" t="s">
        <v>273</v>
      </c>
      <c r="AE375" s="68" t="s">
        <v>264</v>
      </c>
      <c r="AF375" s="68" t="s">
        <v>264</v>
      </c>
      <c r="AG375" s="68" t="s">
        <v>273</v>
      </c>
      <c r="AH375" s="73" t="s">
        <v>22</v>
      </c>
      <c r="AI375" s="74" t="str">
        <f t="shared" si="67"/>
        <v>Moderado</v>
      </c>
      <c r="AJ375" s="75" t="s">
        <v>313</v>
      </c>
      <c r="AK375" s="99" t="s">
        <v>10</v>
      </c>
      <c r="AL375" s="99" t="s">
        <v>17</v>
      </c>
      <c r="AM375" s="98" t="str">
        <f t="shared" si="71"/>
        <v>B5FuerteDirectamente Indirectamente</v>
      </c>
      <c r="AN375" s="75" t="str">
        <f>VLOOKUP(AO375,Hoja3!$G$2:$H$648,2,0)</f>
        <v>A:Improbable / 4:Mayor</v>
      </c>
      <c r="AO375" s="69" t="str">
        <f>VLOOKUP(AM375,Hoja3!F:G,2,0)</f>
        <v>A4</v>
      </c>
      <c r="AP375" s="70" t="str">
        <f>VLOOKUP(AO375,'MATRIZ RAM VALORACIÓN'!$AD$10:$AE$45,2,0)</f>
        <v>Bajo</v>
      </c>
      <c r="AQ375" s="189"/>
      <c r="AR375" s="189"/>
      <c r="AS375" s="110"/>
      <c r="AT375" s="88">
        <f t="shared" si="72"/>
        <v>5</v>
      </c>
      <c r="AU375" s="88">
        <f t="shared" si="73"/>
        <v>70</v>
      </c>
      <c r="AV375" s="89">
        <f t="shared" si="70"/>
        <v>75</v>
      </c>
    </row>
    <row r="376" spans="1:48" s="111" customFormat="1" ht="164.25" hidden="1" customHeight="1" x14ac:dyDescent="0.3">
      <c r="A376" s="98" t="s">
        <v>895</v>
      </c>
      <c r="B376" s="98" t="s">
        <v>761</v>
      </c>
      <c r="C376" s="162" t="s">
        <v>913</v>
      </c>
      <c r="D376" s="101" t="s">
        <v>2208</v>
      </c>
      <c r="E376" s="68" t="s">
        <v>273</v>
      </c>
      <c r="F376" s="68" t="s">
        <v>264</v>
      </c>
      <c r="G376" s="68" t="s">
        <v>264</v>
      </c>
      <c r="H376" s="68" t="s">
        <v>264</v>
      </c>
      <c r="I376" s="68" t="s">
        <v>264</v>
      </c>
      <c r="J376" s="68" t="s">
        <v>273</v>
      </c>
      <c r="K376" s="95" t="s">
        <v>25</v>
      </c>
      <c r="L376" s="95" t="s">
        <v>21</v>
      </c>
      <c r="M376" s="69" t="str">
        <f t="shared" si="64"/>
        <v>C - Posible / 4 - Mayor</v>
      </c>
      <c r="N376" s="69" t="str">
        <f t="shared" si="65"/>
        <v>C4</v>
      </c>
      <c r="O376" s="70" t="str">
        <f>VLOOKUP(N376,'MATRIZ RAM VALORACIÓN'!$AD$10:$AE$45,2,0)</f>
        <v>Intermedio</v>
      </c>
      <c r="P376" s="71" t="str">
        <f t="shared" si="66"/>
        <v>Medio</v>
      </c>
      <c r="Q376" s="145" t="s">
        <v>2040</v>
      </c>
      <c r="R376" s="101" t="s">
        <v>2030</v>
      </c>
      <c r="S376" s="179" t="s">
        <v>38</v>
      </c>
      <c r="T376" s="146" t="s">
        <v>2410</v>
      </c>
      <c r="U376" s="84" t="s">
        <v>318</v>
      </c>
      <c r="V376" s="73" t="s">
        <v>267</v>
      </c>
      <c r="W376" s="68" t="s">
        <v>264</v>
      </c>
      <c r="X376" s="68" t="s">
        <v>273</v>
      </c>
      <c r="Y376" s="68" t="s">
        <v>273</v>
      </c>
      <c r="Z376" s="68" t="s">
        <v>273</v>
      </c>
      <c r="AA376" s="68" t="s">
        <v>273</v>
      </c>
      <c r="AB376" s="68" t="s">
        <v>264</v>
      </c>
      <c r="AC376" s="68" t="s">
        <v>264</v>
      </c>
      <c r="AD376" s="68" t="s">
        <v>273</v>
      </c>
      <c r="AE376" s="68" t="s">
        <v>264</v>
      </c>
      <c r="AF376" s="68" t="s">
        <v>264</v>
      </c>
      <c r="AG376" s="68" t="s">
        <v>273</v>
      </c>
      <c r="AH376" s="73" t="s">
        <v>22</v>
      </c>
      <c r="AI376" s="74" t="str">
        <f t="shared" si="67"/>
        <v>Moderado</v>
      </c>
      <c r="AJ376" s="75" t="s">
        <v>313</v>
      </c>
      <c r="AK376" s="99" t="s">
        <v>10</v>
      </c>
      <c r="AL376" s="99" t="s">
        <v>17</v>
      </c>
      <c r="AM376" s="98" t="str">
        <f t="shared" si="71"/>
        <v>C4FuerteDirectamente Indirectamente</v>
      </c>
      <c r="AN376" s="75" t="str">
        <f>VLOOKUP(AO376,Hoja3!$G$2:$H$648,2,0)</f>
        <v>A:Improbable / 3:Moderado</v>
      </c>
      <c r="AO376" s="69" t="str">
        <f>VLOOKUP(AM376,Hoja3!F:G,2,0)</f>
        <v>A3</v>
      </c>
      <c r="AP376" s="70" t="str">
        <f>VLOOKUP(AO376,'MATRIZ RAM VALORACIÓN'!$AD$10:$AE$45,2,0)</f>
        <v>Bajo</v>
      </c>
      <c r="AQ376" s="189"/>
      <c r="AR376" s="189"/>
      <c r="AS376" s="110"/>
      <c r="AT376" s="88">
        <f t="shared" si="72"/>
        <v>5</v>
      </c>
      <c r="AU376" s="88">
        <f t="shared" si="73"/>
        <v>70</v>
      </c>
      <c r="AV376" s="89">
        <f t="shared" si="70"/>
        <v>75</v>
      </c>
    </row>
    <row r="377" spans="1:48" s="111" customFormat="1" ht="164.25" hidden="1" customHeight="1" x14ac:dyDescent="0.3">
      <c r="A377" s="98" t="s">
        <v>895</v>
      </c>
      <c r="B377" s="98" t="s">
        <v>761</v>
      </c>
      <c r="C377" s="162" t="s">
        <v>915</v>
      </c>
      <c r="D377" s="101" t="s">
        <v>2492</v>
      </c>
      <c r="E377" s="68" t="s">
        <v>273</v>
      </c>
      <c r="F377" s="68" t="s">
        <v>264</v>
      </c>
      <c r="G377" s="68" t="s">
        <v>264</v>
      </c>
      <c r="H377" s="68" t="s">
        <v>264</v>
      </c>
      <c r="I377" s="68" t="s">
        <v>264</v>
      </c>
      <c r="J377" s="68" t="s">
        <v>273</v>
      </c>
      <c r="K377" s="95" t="s">
        <v>25</v>
      </c>
      <c r="L377" s="95" t="s">
        <v>21</v>
      </c>
      <c r="M377" s="69" t="str">
        <f t="shared" si="64"/>
        <v>C - Posible / 4 - Mayor</v>
      </c>
      <c r="N377" s="69" t="str">
        <f t="shared" si="65"/>
        <v>C4</v>
      </c>
      <c r="O377" s="70" t="str">
        <f>VLOOKUP(N377,'MATRIZ RAM VALORACIÓN'!$AD$10:$AE$45,2,0)</f>
        <v>Intermedio</v>
      </c>
      <c r="P377" s="71" t="str">
        <f t="shared" si="66"/>
        <v>Medio</v>
      </c>
      <c r="Q377" s="145" t="s">
        <v>916</v>
      </c>
      <c r="R377" s="101" t="s">
        <v>917</v>
      </c>
      <c r="S377" s="180" t="s">
        <v>359</v>
      </c>
      <c r="T377" s="115" t="s">
        <v>918</v>
      </c>
      <c r="U377" s="73" t="s">
        <v>318</v>
      </c>
      <c r="V377" s="73" t="s">
        <v>267</v>
      </c>
      <c r="W377" s="68" t="s">
        <v>264</v>
      </c>
      <c r="X377" s="68" t="s">
        <v>264</v>
      </c>
      <c r="Y377" s="68" t="s">
        <v>264</v>
      </c>
      <c r="Z377" s="68" t="s">
        <v>264</v>
      </c>
      <c r="AA377" s="68" t="s">
        <v>264</v>
      </c>
      <c r="AB377" s="68" t="s">
        <v>264</v>
      </c>
      <c r="AC377" s="68" t="s">
        <v>264</v>
      </c>
      <c r="AD377" s="68" t="s">
        <v>273</v>
      </c>
      <c r="AE377" s="68" t="s">
        <v>264</v>
      </c>
      <c r="AF377" s="68" t="s">
        <v>264</v>
      </c>
      <c r="AG377" s="68" t="s">
        <v>273</v>
      </c>
      <c r="AH377" s="73" t="s">
        <v>22</v>
      </c>
      <c r="AI377" s="74" t="str">
        <f t="shared" si="67"/>
        <v>Moderado</v>
      </c>
      <c r="AJ377" s="75" t="s">
        <v>313</v>
      </c>
      <c r="AK377" s="99" t="s">
        <v>10</v>
      </c>
      <c r="AL377" s="99" t="s">
        <v>17</v>
      </c>
      <c r="AM377" s="98" t="str">
        <f t="shared" si="71"/>
        <v>C4FuerteDirectamente Indirectamente</v>
      </c>
      <c r="AN377" s="75" t="str">
        <f>VLOOKUP(AO377,Hoja3!$G$2:$H$648,2,0)</f>
        <v>A:Improbable / 3:Moderado</v>
      </c>
      <c r="AO377" s="69" t="str">
        <f>VLOOKUP(AM377,Hoja3!F:G,2,0)</f>
        <v>A3</v>
      </c>
      <c r="AP377" s="70" t="str">
        <f>VLOOKUP(AO377,'MATRIZ RAM VALORACIÓN'!$AD$10:$AE$45,2,0)</f>
        <v>Bajo</v>
      </c>
      <c r="AQ377" s="189"/>
      <c r="AR377" s="189"/>
      <c r="AS377" s="110"/>
      <c r="AT377" s="88">
        <f t="shared" si="72"/>
        <v>5</v>
      </c>
      <c r="AU377" s="88">
        <f t="shared" si="73"/>
        <v>70</v>
      </c>
      <c r="AV377" s="89">
        <f t="shared" si="70"/>
        <v>75</v>
      </c>
    </row>
    <row r="378" spans="1:48" s="111" customFormat="1" ht="164.25" hidden="1" customHeight="1" x14ac:dyDescent="0.3">
      <c r="A378" s="98" t="s">
        <v>895</v>
      </c>
      <c r="B378" s="98" t="s">
        <v>761</v>
      </c>
      <c r="C378" s="162" t="s">
        <v>915</v>
      </c>
      <c r="D378" s="101" t="s">
        <v>2492</v>
      </c>
      <c r="E378" s="68" t="s">
        <v>273</v>
      </c>
      <c r="F378" s="68" t="s">
        <v>264</v>
      </c>
      <c r="G378" s="68" t="s">
        <v>264</v>
      </c>
      <c r="H378" s="68" t="s">
        <v>264</v>
      </c>
      <c r="I378" s="68" t="s">
        <v>264</v>
      </c>
      <c r="J378" s="68" t="s">
        <v>273</v>
      </c>
      <c r="K378" s="95" t="s">
        <v>25</v>
      </c>
      <c r="L378" s="95" t="s">
        <v>21</v>
      </c>
      <c r="M378" s="69" t="str">
        <f t="shared" si="64"/>
        <v>C - Posible / 4 - Mayor</v>
      </c>
      <c r="N378" s="69" t="str">
        <f t="shared" si="65"/>
        <v>C4</v>
      </c>
      <c r="O378" s="70" t="str">
        <f>VLOOKUP(N378,'MATRIZ RAM VALORACIÓN'!$AD$10:$AE$45,2,0)</f>
        <v>Intermedio</v>
      </c>
      <c r="P378" s="71" t="str">
        <f t="shared" si="66"/>
        <v>Medio</v>
      </c>
      <c r="Q378" s="101" t="s">
        <v>919</v>
      </c>
      <c r="R378" s="101" t="s">
        <v>920</v>
      </c>
      <c r="S378" s="180" t="s">
        <v>359</v>
      </c>
      <c r="T378" s="170" t="s">
        <v>2639</v>
      </c>
      <c r="U378" s="73" t="s">
        <v>318</v>
      </c>
      <c r="V378" s="73" t="s">
        <v>267</v>
      </c>
      <c r="W378" s="68" t="s">
        <v>264</v>
      </c>
      <c r="X378" s="68" t="s">
        <v>264</v>
      </c>
      <c r="Y378" s="68" t="s">
        <v>264</v>
      </c>
      <c r="Z378" s="68" t="s">
        <v>264</v>
      </c>
      <c r="AA378" s="68" t="s">
        <v>264</v>
      </c>
      <c r="AB378" s="68" t="s">
        <v>264</v>
      </c>
      <c r="AC378" s="68" t="s">
        <v>264</v>
      </c>
      <c r="AD378" s="68" t="s">
        <v>273</v>
      </c>
      <c r="AE378" s="68" t="s">
        <v>264</v>
      </c>
      <c r="AF378" s="68" t="s">
        <v>264</v>
      </c>
      <c r="AG378" s="68" t="s">
        <v>273</v>
      </c>
      <c r="AH378" s="73" t="s">
        <v>22</v>
      </c>
      <c r="AI378" s="74" t="str">
        <f t="shared" si="67"/>
        <v>Moderado</v>
      </c>
      <c r="AJ378" s="75" t="s">
        <v>313</v>
      </c>
      <c r="AK378" s="99" t="s">
        <v>10</v>
      </c>
      <c r="AL378" s="99" t="s">
        <v>17</v>
      </c>
      <c r="AM378" s="98" t="str">
        <f t="shared" si="71"/>
        <v>C4FuerteDirectamente Indirectamente</v>
      </c>
      <c r="AN378" s="75" t="str">
        <f>VLOOKUP(AO378,Hoja3!$G$2:$H$648,2,0)</f>
        <v>A:Improbable / 3:Moderado</v>
      </c>
      <c r="AO378" s="69" t="str">
        <f>VLOOKUP(AM378,Hoja3!F:G,2,0)</f>
        <v>A3</v>
      </c>
      <c r="AP378" s="70" t="str">
        <f>VLOOKUP(AO378,'MATRIZ RAM VALORACIÓN'!$AD$10:$AE$45,2,0)</f>
        <v>Bajo</v>
      </c>
      <c r="AQ378" s="189"/>
      <c r="AR378" s="189"/>
      <c r="AS378" s="110"/>
      <c r="AT378" s="88">
        <f t="shared" si="72"/>
        <v>5</v>
      </c>
      <c r="AU378" s="88">
        <f t="shared" si="73"/>
        <v>70</v>
      </c>
      <c r="AV378" s="89">
        <f t="shared" si="70"/>
        <v>75</v>
      </c>
    </row>
    <row r="379" spans="1:48" s="111" customFormat="1" ht="164.25" hidden="1" customHeight="1" x14ac:dyDescent="0.3">
      <c r="A379" s="98" t="s">
        <v>895</v>
      </c>
      <c r="B379" s="98" t="s">
        <v>761</v>
      </c>
      <c r="C379" s="162" t="s">
        <v>915</v>
      </c>
      <c r="D379" s="101" t="s">
        <v>2492</v>
      </c>
      <c r="E379" s="68" t="s">
        <v>273</v>
      </c>
      <c r="F379" s="68" t="s">
        <v>264</v>
      </c>
      <c r="G379" s="68" t="s">
        <v>264</v>
      </c>
      <c r="H379" s="68" t="s">
        <v>264</v>
      </c>
      <c r="I379" s="68" t="s">
        <v>264</v>
      </c>
      <c r="J379" s="68" t="s">
        <v>273</v>
      </c>
      <c r="K379" s="95" t="s">
        <v>25</v>
      </c>
      <c r="L379" s="95" t="s">
        <v>21</v>
      </c>
      <c r="M379" s="69" t="str">
        <f t="shared" si="64"/>
        <v>C - Posible / 4 - Mayor</v>
      </c>
      <c r="N379" s="69" t="str">
        <f t="shared" si="65"/>
        <v>C4</v>
      </c>
      <c r="O379" s="70" t="str">
        <f>VLOOKUP(N379,'MATRIZ RAM VALORACIÓN'!$AD$10:$AE$45,2,0)</f>
        <v>Intermedio</v>
      </c>
      <c r="P379" s="71" t="str">
        <f t="shared" si="66"/>
        <v>Medio</v>
      </c>
      <c r="Q379" s="101" t="s">
        <v>1826</v>
      </c>
      <c r="R379" s="145" t="s">
        <v>921</v>
      </c>
      <c r="S379" s="180" t="s">
        <v>359</v>
      </c>
      <c r="T379" s="170" t="s">
        <v>3009</v>
      </c>
      <c r="U379" s="73" t="s">
        <v>318</v>
      </c>
      <c r="V379" s="73" t="s">
        <v>265</v>
      </c>
      <c r="W379" s="68" t="s">
        <v>264</v>
      </c>
      <c r="X379" s="68" t="s">
        <v>264</v>
      </c>
      <c r="Y379" s="68" t="s">
        <v>264</v>
      </c>
      <c r="Z379" s="68" t="s">
        <v>264</v>
      </c>
      <c r="AA379" s="68" t="s">
        <v>264</v>
      </c>
      <c r="AB379" s="68" t="s">
        <v>264</v>
      </c>
      <c r="AC379" s="68" t="s">
        <v>264</v>
      </c>
      <c r="AD379" s="68" t="s">
        <v>273</v>
      </c>
      <c r="AE379" s="68" t="s">
        <v>264</v>
      </c>
      <c r="AF379" s="68" t="s">
        <v>264</v>
      </c>
      <c r="AG379" s="68" t="s">
        <v>273</v>
      </c>
      <c r="AH379" s="73" t="s">
        <v>22</v>
      </c>
      <c r="AI379" s="74" t="str">
        <f t="shared" si="67"/>
        <v>Moderado</v>
      </c>
      <c r="AJ379" s="75" t="s">
        <v>313</v>
      </c>
      <c r="AK379" s="99" t="s">
        <v>10</v>
      </c>
      <c r="AL379" s="99" t="s">
        <v>17</v>
      </c>
      <c r="AM379" s="98" t="str">
        <f t="shared" si="71"/>
        <v>C4FuerteDirectamente Indirectamente</v>
      </c>
      <c r="AN379" s="75" t="str">
        <f>VLOOKUP(AO379,Hoja3!$G$2:$H$648,2,0)</f>
        <v>A:Improbable / 3:Moderado</v>
      </c>
      <c r="AO379" s="69" t="str">
        <f>VLOOKUP(AM379,Hoja3!F:G,2,0)</f>
        <v>A3</v>
      </c>
      <c r="AP379" s="70" t="str">
        <f>VLOOKUP(AO379,'MATRIZ RAM VALORACIÓN'!$AD$10:$AE$45,2,0)</f>
        <v>Bajo</v>
      </c>
      <c r="AQ379" s="189"/>
      <c r="AR379" s="189"/>
      <c r="AS379" s="110"/>
      <c r="AT379" s="88">
        <f t="shared" si="72"/>
        <v>5</v>
      </c>
      <c r="AU379" s="88">
        <f t="shared" si="73"/>
        <v>70</v>
      </c>
      <c r="AV379" s="89">
        <f t="shared" si="70"/>
        <v>75</v>
      </c>
    </row>
    <row r="380" spans="1:48" s="111" customFormat="1" ht="164.25" hidden="1" customHeight="1" x14ac:dyDescent="0.3">
      <c r="A380" s="98" t="s">
        <v>895</v>
      </c>
      <c r="B380" s="98" t="s">
        <v>761</v>
      </c>
      <c r="C380" s="162" t="s">
        <v>923</v>
      </c>
      <c r="D380" s="101" t="s">
        <v>2493</v>
      </c>
      <c r="E380" s="68" t="s">
        <v>273</v>
      </c>
      <c r="F380" s="68" t="s">
        <v>264</v>
      </c>
      <c r="G380" s="68" t="s">
        <v>264</v>
      </c>
      <c r="H380" s="68" t="s">
        <v>264</v>
      </c>
      <c r="I380" s="68" t="s">
        <v>264</v>
      </c>
      <c r="J380" s="68" t="s">
        <v>273</v>
      </c>
      <c r="K380" s="95" t="s">
        <v>25</v>
      </c>
      <c r="L380" s="95" t="s">
        <v>26</v>
      </c>
      <c r="M380" s="69" t="str">
        <f t="shared" si="64"/>
        <v xml:space="preserve">C - Posible / 3 - Moderado </v>
      </c>
      <c r="N380" s="69" t="str">
        <f t="shared" si="65"/>
        <v>C3</v>
      </c>
      <c r="O380" s="70" t="str">
        <f>VLOOKUP(N380,'MATRIZ RAM VALORACIÓN'!$AD$10:$AE$45,2,0)</f>
        <v>Medio</v>
      </c>
      <c r="P380" s="71" t="str">
        <f t="shared" si="66"/>
        <v>Bajo</v>
      </c>
      <c r="Q380" s="101" t="s">
        <v>1826</v>
      </c>
      <c r="R380" s="145" t="s">
        <v>921</v>
      </c>
      <c r="S380" s="180" t="s">
        <v>359</v>
      </c>
      <c r="T380" s="170" t="s">
        <v>3009</v>
      </c>
      <c r="U380" s="73" t="s">
        <v>318</v>
      </c>
      <c r="V380" s="73" t="s">
        <v>265</v>
      </c>
      <c r="W380" s="68" t="s">
        <v>264</v>
      </c>
      <c r="X380" s="68" t="s">
        <v>264</v>
      </c>
      <c r="Y380" s="68" t="s">
        <v>264</v>
      </c>
      <c r="Z380" s="68" t="s">
        <v>264</v>
      </c>
      <c r="AA380" s="68" t="s">
        <v>264</v>
      </c>
      <c r="AB380" s="68" t="s">
        <v>264</v>
      </c>
      <c r="AC380" s="68" t="s">
        <v>264</v>
      </c>
      <c r="AD380" s="68" t="s">
        <v>273</v>
      </c>
      <c r="AE380" s="68" t="s">
        <v>264</v>
      </c>
      <c r="AF380" s="68" t="s">
        <v>264</v>
      </c>
      <c r="AG380" s="68" t="s">
        <v>273</v>
      </c>
      <c r="AH380" s="73" t="s">
        <v>22</v>
      </c>
      <c r="AI380" s="74" t="str">
        <f t="shared" si="67"/>
        <v>Moderado</v>
      </c>
      <c r="AJ380" s="75" t="s">
        <v>313</v>
      </c>
      <c r="AK380" s="99" t="s">
        <v>10</v>
      </c>
      <c r="AL380" s="99" t="s">
        <v>17</v>
      </c>
      <c r="AM380" s="98" t="str">
        <f t="shared" si="71"/>
        <v>C3FuerteDirectamente Indirectamente</v>
      </c>
      <c r="AN380" s="75" t="str">
        <f>VLOOKUP(AO380,Hoja3!$G$2:$H$648,2,0)</f>
        <v>A:Improbable / 2:Menor</v>
      </c>
      <c r="AO380" s="69" t="str">
        <f>VLOOKUP(AM380,Hoja3!F:G,2,0)</f>
        <v>A2</v>
      </c>
      <c r="AP380" s="70" t="str">
        <f>VLOOKUP(AO380,'MATRIZ RAM VALORACIÓN'!$AD$10:$AE$45,2,0)</f>
        <v>Bajo</v>
      </c>
      <c r="AQ380" s="189"/>
      <c r="AR380" s="189"/>
      <c r="AS380" s="110"/>
      <c r="AT380" s="88">
        <f t="shared" si="72"/>
        <v>5</v>
      </c>
      <c r="AU380" s="88">
        <f t="shared" si="73"/>
        <v>70</v>
      </c>
      <c r="AV380" s="89">
        <f t="shared" si="70"/>
        <v>75</v>
      </c>
    </row>
    <row r="381" spans="1:48" s="111" customFormat="1" ht="164.25" customHeight="1" x14ac:dyDescent="0.3">
      <c r="A381" s="98" t="s">
        <v>895</v>
      </c>
      <c r="B381" s="98" t="s">
        <v>761</v>
      </c>
      <c r="C381" s="334" t="s">
        <v>925</v>
      </c>
      <c r="D381" s="146" t="s">
        <v>3441</v>
      </c>
      <c r="E381" s="68" t="s">
        <v>273</v>
      </c>
      <c r="F381" s="68" t="s">
        <v>273</v>
      </c>
      <c r="G381" s="68" t="s">
        <v>273</v>
      </c>
      <c r="H381" s="68" t="s">
        <v>264</v>
      </c>
      <c r="I381" s="68" t="s">
        <v>264</v>
      </c>
      <c r="J381" s="68" t="s">
        <v>273</v>
      </c>
      <c r="K381" s="95" t="s">
        <v>29</v>
      </c>
      <c r="L381" s="95" t="s">
        <v>14</v>
      </c>
      <c r="M381" s="69" t="str">
        <f t="shared" si="64"/>
        <v>B - Raro / 5 - Extremo</v>
      </c>
      <c r="N381" s="69" t="str">
        <f t="shared" si="65"/>
        <v>B5</v>
      </c>
      <c r="O381" s="70" t="str">
        <f>VLOOKUP(N381,'MATRIZ RAM VALORACIÓN'!$AD$10:$AE$45,2,0)</f>
        <v>Intermedio</v>
      </c>
      <c r="P381" s="71" t="str">
        <f t="shared" si="66"/>
        <v>Medio</v>
      </c>
      <c r="Q381" s="145" t="s">
        <v>1899</v>
      </c>
      <c r="R381" s="147" t="s">
        <v>1900</v>
      </c>
      <c r="S381" s="180" t="s">
        <v>33</v>
      </c>
      <c r="T381" s="146" t="s">
        <v>2380</v>
      </c>
      <c r="U381" s="84" t="s">
        <v>318</v>
      </c>
      <c r="V381" s="73" t="s">
        <v>267</v>
      </c>
      <c r="W381" s="68" t="s">
        <v>273</v>
      </c>
      <c r="X381" s="68" t="s">
        <v>273</v>
      </c>
      <c r="Y381" s="68" t="s">
        <v>273</v>
      </c>
      <c r="Z381" s="68" t="s">
        <v>273</v>
      </c>
      <c r="AA381" s="68" t="s">
        <v>273</v>
      </c>
      <c r="AB381" s="68" t="s">
        <v>273</v>
      </c>
      <c r="AC381" s="68" t="s">
        <v>264</v>
      </c>
      <c r="AD381" s="68" t="s">
        <v>264</v>
      </c>
      <c r="AE381" s="68" t="s">
        <v>264</v>
      </c>
      <c r="AF381" s="68" t="s">
        <v>264</v>
      </c>
      <c r="AG381" s="68" t="s">
        <v>273</v>
      </c>
      <c r="AH381" s="73" t="s">
        <v>22</v>
      </c>
      <c r="AI381" s="74" t="str">
        <f t="shared" si="67"/>
        <v>Moderado</v>
      </c>
      <c r="AJ381" s="75" t="s">
        <v>313</v>
      </c>
      <c r="AK381" s="99" t="s">
        <v>10</v>
      </c>
      <c r="AL381" s="99" t="s">
        <v>17</v>
      </c>
      <c r="AM381" s="98" t="str">
        <f t="shared" si="71"/>
        <v>B5FuerteDirectamente Indirectamente</v>
      </c>
      <c r="AN381" s="75" t="str">
        <f>VLOOKUP(AO381,Hoja3!$G$2:$H$648,2,0)</f>
        <v>A:Improbable / 4:Mayor</v>
      </c>
      <c r="AO381" s="69" t="str">
        <f>VLOOKUP(AM381,Hoja3!F:G,2,0)</f>
        <v>A4</v>
      </c>
      <c r="AP381" s="70" t="str">
        <f>VLOOKUP(AO381,'MATRIZ RAM VALORACIÓN'!$AD$10:$AE$45,2,0)</f>
        <v>Bajo</v>
      </c>
      <c r="AQ381" s="189"/>
      <c r="AR381" s="189"/>
      <c r="AS381" s="110"/>
      <c r="AT381" s="88">
        <f t="shared" si="72"/>
        <v>5</v>
      </c>
      <c r="AU381" s="88">
        <f t="shared" si="73"/>
        <v>70</v>
      </c>
      <c r="AV381" s="89">
        <f t="shared" si="70"/>
        <v>75</v>
      </c>
    </row>
    <row r="382" spans="1:48" s="111" customFormat="1" ht="164.25" customHeight="1" x14ac:dyDescent="0.3">
      <c r="A382" s="98" t="s">
        <v>895</v>
      </c>
      <c r="B382" s="98" t="s">
        <v>761</v>
      </c>
      <c r="C382" s="334" t="s">
        <v>925</v>
      </c>
      <c r="D382" s="146" t="s">
        <v>3441</v>
      </c>
      <c r="E382" s="68" t="s">
        <v>273</v>
      </c>
      <c r="F382" s="68" t="s">
        <v>273</v>
      </c>
      <c r="G382" s="68" t="s">
        <v>273</v>
      </c>
      <c r="H382" s="68" t="s">
        <v>264</v>
      </c>
      <c r="I382" s="68" t="s">
        <v>264</v>
      </c>
      <c r="J382" s="68" t="s">
        <v>273</v>
      </c>
      <c r="K382" s="95" t="s">
        <v>29</v>
      </c>
      <c r="L382" s="95" t="s">
        <v>14</v>
      </c>
      <c r="M382" s="69" t="str">
        <f t="shared" si="64"/>
        <v>B - Raro / 5 - Extremo</v>
      </c>
      <c r="N382" s="69" t="str">
        <f t="shared" si="65"/>
        <v>B5</v>
      </c>
      <c r="O382" s="70" t="str">
        <f>VLOOKUP(N382,'MATRIZ RAM VALORACIÓN'!$AD$10:$AE$45,2,0)</f>
        <v>Intermedio</v>
      </c>
      <c r="P382" s="71" t="str">
        <f t="shared" si="66"/>
        <v>Medio</v>
      </c>
      <c r="Q382" s="147" t="s">
        <v>1901</v>
      </c>
      <c r="R382" s="147" t="s">
        <v>519</v>
      </c>
      <c r="S382" s="180" t="s">
        <v>359</v>
      </c>
      <c r="T382" s="146" t="s">
        <v>1902</v>
      </c>
      <c r="U382" s="84" t="s">
        <v>311</v>
      </c>
      <c r="V382" s="73" t="s">
        <v>265</v>
      </c>
      <c r="W382" s="68" t="s">
        <v>273</v>
      </c>
      <c r="X382" s="68" t="s">
        <v>273</v>
      </c>
      <c r="Y382" s="68" t="s">
        <v>273</v>
      </c>
      <c r="Z382" s="68" t="s">
        <v>273</v>
      </c>
      <c r="AA382" s="68" t="s">
        <v>273</v>
      </c>
      <c r="AB382" s="68" t="s">
        <v>264</v>
      </c>
      <c r="AC382" s="68" t="s">
        <v>264</v>
      </c>
      <c r="AD382" s="68" t="s">
        <v>264</v>
      </c>
      <c r="AE382" s="68" t="s">
        <v>264</v>
      </c>
      <c r="AF382" s="68" t="s">
        <v>264</v>
      </c>
      <c r="AG382" s="68" t="s">
        <v>273</v>
      </c>
      <c r="AH382" s="73" t="s">
        <v>22</v>
      </c>
      <c r="AI382" s="74" t="str">
        <f t="shared" si="67"/>
        <v>Moderado</v>
      </c>
      <c r="AJ382" s="75" t="s">
        <v>313</v>
      </c>
      <c r="AK382" s="99" t="s">
        <v>10</v>
      </c>
      <c r="AL382" s="99" t="s">
        <v>17</v>
      </c>
      <c r="AM382" s="98" t="str">
        <f t="shared" si="71"/>
        <v>B5FuerteDirectamente Indirectamente</v>
      </c>
      <c r="AN382" s="75" t="str">
        <f>VLOOKUP(AO382,Hoja3!$G$2:$H$648,2,0)</f>
        <v>A:Improbable / 4:Mayor</v>
      </c>
      <c r="AO382" s="69" t="str">
        <f>VLOOKUP(AM382,Hoja3!F:G,2,0)</f>
        <v>A4</v>
      </c>
      <c r="AP382" s="70" t="str">
        <f>VLOOKUP(AO382,'MATRIZ RAM VALORACIÓN'!$AD$10:$AE$45,2,0)</f>
        <v>Bajo</v>
      </c>
      <c r="AQ382" s="189"/>
      <c r="AR382" s="189"/>
      <c r="AS382" s="110"/>
      <c r="AT382" s="88">
        <f t="shared" si="72"/>
        <v>15</v>
      </c>
      <c r="AU382" s="88">
        <f t="shared" si="73"/>
        <v>70</v>
      </c>
      <c r="AV382" s="89">
        <f t="shared" si="70"/>
        <v>85</v>
      </c>
    </row>
    <row r="383" spans="1:48" s="111" customFormat="1" ht="164.25" customHeight="1" x14ac:dyDescent="0.3">
      <c r="A383" s="98" t="s">
        <v>895</v>
      </c>
      <c r="B383" s="98" t="s">
        <v>761</v>
      </c>
      <c r="C383" s="334" t="s">
        <v>925</v>
      </c>
      <c r="D383" s="146" t="s">
        <v>3441</v>
      </c>
      <c r="E383" s="68" t="s">
        <v>273</v>
      </c>
      <c r="F383" s="68" t="s">
        <v>273</v>
      </c>
      <c r="G383" s="68" t="s">
        <v>273</v>
      </c>
      <c r="H383" s="68" t="s">
        <v>264</v>
      </c>
      <c r="I383" s="68" t="s">
        <v>264</v>
      </c>
      <c r="J383" s="68" t="s">
        <v>273</v>
      </c>
      <c r="K383" s="95" t="s">
        <v>29</v>
      </c>
      <c r="L383" s="95" t="s">
        <v>14</v>
      </c>
      <c r="M383" s="69" t="str">
        <f t="shared" si="64"/>
        <v>B - Raro / 5 - Extremo</v>
      </c>
      <c r="N383" s="69" t="str">
        <f t="shared" si="65"/>
        <v>B5</v>
      </c>
      <c r="O383" s="70" t="str">
        <f>VLOOKUP(N383,'MATRIZ RAM VALORACIÓN'!$AD$10:$AE$45,2,0)</f>
        <v>Intermedio</v>
      </c>
      <c r="P383" s="71" t="str">
        <f t="shared" si="66"/>
        <v>Medio</v>
      </c>
      <c r="Q383" s="147" t="s">
        <v>1894</v>
      </c>
      <c r="R383" s="101" t="s">
        <v>1903</v>
      </c>
      <c r="S383" s="180" t="s">
        <v>43</v>
      </c>
      <c r="T383" s="115" t="s">
        <v>2086</v>
      </c>
      <c r="U383" s="84" t="s">
        <v>311</v>
      </c>
      <c r="V383" s="73" t="s">
        <v>265</v>
      </c>
      <c r="W383" s="68" t="s">
        <v>273</v>
      </c>
      <c r="X383" s="68" t="s">
        <v>273</v>
      </c>
      <c r="Y383" s="68" t="s">
        <v>273</v>
      </c>
      <c r="Z383" s="68" t="s">
        <v>273</v>
      </c>
      <c r="AA383" s="68" t="s">
        <v>264</v>
      </c>
      <c r="AB383" s="68" t="s">
        <v>264</v>
      </c>
      <c r="AC383" s="68" t="s">
        <v>264</v>
      </c>
      <c r="AD383" s="68" t="s">
        <v>273</v>
      </c>
      <c r="AE383" s="68" t="s">
        <v>264</v>
      </c>
      <c r="AF383" s="68" t="s">
        <v>264</v>
      </c>
      <c r="AG383" s="68" t="s">
        <v>273</v>
      </c>
      <c r="AH383" s="73" t="s">
        <v>22</v>
      </c>
      <c r="AI383" s="74" t="str">
        <f t="shared" si="67"/>
        <v>Moderado</v>
      </c>
      <c r="AJ383" s="75" t="s">
        <v>313</v>
      </c>
      <c r="AK383" s="99" t="s">
        <v>10</v>
      </c>
      <c r="AL383" s="99" t="s">
        <v>17</v>
      </c>
      <c r="AM383" s="98" t="str">
        <f t="shared" si="71"/>
        <v>B5FuerteDirectamente Indirectamente</v>
      </c>
      <c r="AN383" s="75" t="str">
        <f>VLOOKUP(AO383,Hoja3!$G$2:$H$648,2,0)</f>
        <v>A:Improbable / 4:Mayor</v>
      </c>
      <c r="AO383" s="69" t="str">
        <f>VLOOKUP(AM383,Hoja3!F:G,2,0)</f>
        <v>A4</v>
      </c>
      <c r="AP383" s="70" t="str">
        <f>VLOOKUP(AO383,'MATRIZ RAM VALORACIÓN'!$AD$10:$AE$45,2,0)</f>
        <v>Bajo</v>
      </c>
      <c r="AQ383" s="189"/>
      <c r="AR383" s="189"/>
      <c r="AS383" s="110"/>
      <c r="AT383" s="88">
        <f t="shared" si="72"/>
        <v>15</v>
      </c>
      <c r="AU383" s="88">
        <f t="shared" si="73"/>
        <v>70</v>
      </c>
      <c r="AV383" s="89">
        <f t="shared" si="70"/>
        <v>85</v>
      </c>
    </row>
    <row r="384" spans="1:48" s="111" customFormat="1" ht="164.25" customHeight="1" x14ac:dyDescent="0.3">
      <c r="A384" s="98" t="s">
        <v>895</v>
      </c>
      <c r="B384" s="98" t="s">
        <v>761</v>
      </c>
      <c r="C384" s="334" t="s">
        <v>925</v>
      </c>
      <c r="D384" s="146" t="s">
        <v>3441</v>
      </c>
      <c r="E384" s="68" t="s">
        <v>273</v>
      </c>
      <c r="F384" s="68" t="s">
        <v>273</v>
      </c>
      <c r="G384" s="68" t="s">
        <v>273</v>
      </c>
      <c r="H384" s="68" t="s">
        <v>264</v>
      </c>
      <c r="I384" s="68" t="s">
        <v>264</v>
      </c>
      <c r="J384" s="68" t="s">
        <v>273</v>
      </c>
      <c r="K384" s="95" t="s">
        <v>29</v>
      </c>
      <c r="L384" s="95" t="s">
        <v>14</v>
      </c>
      <c r="M384" s="69" t="str">
        <f t="shared" si="64"/>
        <v>B - Raro / 5 - Extremo</v>
      </c>
      <c r="N384" s="69" t="str">
        <f t="shared" si="65"/>
        <v>B5</v>
      </c>
      <c r="O384" s="70" t="str">
        <f>VLOOKUP(N384,'MATRIZ RAM VALORACIÓN'!$AD$10:$AE$45,2,0)</f>
        <v>Intermedio</v>
      </c>
      <c r="P384" s="71" t="str">
        <f t="shared" si="66"/>
        <v>Medio</v>
      </c>
      <c r="Q384" s="101" t="s">
        <v>905</v>
      </c>
      <c r="R384" s="101" t="s">
        <v>2041</v>
      </c>
      <c r="S384" s="179" t="s">
        <v>38</v>
      </c>
      <c r="T384" s="160" t="s">
        <v>2042</v>
      </c>
      <c r="U384" s="84" t="s">
        <v>311</v>
      </c>
      <c r="V384" s="73" t="s">
        <v>267</v>
      </c>
      <c r="W384" s="68" t="s">
        <v>264</v>
      </c>
      <c r="X384" s="68" t="s">
        <v>273</v>
      </c>
      <c r="Y384" s="68" t="s">
        <v>273</v>
      </c>
      <c r="Z384" s="68" t="s">
        <v>273</v>
      </c>
      <c r="AA384" s="68" t="s">
        <v>273</v>
      </c>
      <c r="AB384" s="68" t="s">
        <v>264</v>
      </c>
      <c r="AC384" s="68" t="s">
        <v>264</v>
      </c>
      <c r="AD384" s="68" t="s">
        <v>273</v>
      </c>
      <c r="AE384" s="68" t="s">
        <v>264</v>
      </c>
      <c r="AF384" s="68" t="s">
        <v>264</v>
      </c>
      <c r="AG384" s="68" t="s">
        <v>273</v>
      </c>
      <c r="AH384" s="73" t="s">
        <v>22</v>
      </c>
      <c r="AI384" s="74" t="str">
        <f t="shared" si="67"/>
        <v>Moderado</v>
      </c>
      <c r="AJ384" s="75" t="s">
        <v>313</v>
      </c>
      <c r="AK384" s="99" t="s">
        <v>10</v>
      </c>
      <c r="AL384" s="99" t="s">
        <v>17</v>
      </c>
      <c r="AM384" s="98" t="str">
        <f t="shared" si="71"/>
        <v>B5FuerteDirectamente Indirectamente</v>
      </c>
      <c r="AN384" s="75" t="str">
        <f>VLOOKUP(AO384,Hoja3!$G$2:$H$648,2,0)</f>
        <v>A:Improbable / 4:Mayor</v>
      </c>
      <c r="AO384" s="69" t="str">
        <f>VLOOKUP(AM384,Hoja3!F:G,2,0)</f>
        <v>A4</v>
      </c>
      <c r="AP384" s="70" t="str">
        <f>VLOOKUP(AO384,'MATRIZ RAM VALORACIÓN'!$AD$10:$AE$45,2,0)</f>
        <v>Bajo</v>
      </c>
      <c r="AQ384" s="189"/>
      <c r="AR384" s="189"/>
      <c r="AS384" s="110"/>
      <c r="AT384" s="88">
        <f t="shared" si="72"/>
        <v>15</v>
      </c>
      <c r="AU384" s="88">
        <f t="shared" si="73"/>
        <v>70</v>
      </c>
      <c r="AV384" s="89">
        <f t="shared" si="70"/>
        <v>85</v>
      </c>
    </row>
    <row r="385" spans="1:48" s="111" customFormat="1" ht="164.25" customHeight="1" x14ac:dyDescent="0.3">
      <c r="A385" s="98" t="s">
        <v>895</v>
      </c>
      <c r="B385" s="98" t="s">
        <v>761</v>
      </c>
      <c r="C385" s="334" t="s">
        <v>925</v>
      </c>
      <c r="D385" s="146" t="s">
        <v>3441</v>
      </c>
      <c r="E385" s="68" t="s">
        <v>273</v>
      </c>
      <c r="F385" s="68" t="s">
        <v>273</v>
      </c>
      <c r="G385" s="68" t="s">
        <v>273</v>
      </c>
      <c r="H385" s="68" t="s">
        <v>264</v>
      </c>
      <c r="I385" s="68" t="s">
        <v>264</v>
      </c>
      <c r="J385" s="68" t="s">
        <v>273</v>
      </c>
      <c r="K385" s="95" t="s">
        <v>29</v>
      </c>
      <c r="L385" s="95" t="s">
        <v>14</v>
      </c>
      <c r="M385" s="69" t="str">
        <f t="shared" si="64"/>
        <v>B - Raro / 5 - Extremo</v>
      </c>
      <c r="N385" s="69" t="str">
        <f t="shared" si="65"/>
        <v>B5</v>
      </c>
      <c r="O385" s="70" t="str">
        <f>VLOOKUP(N385,'MATRIZ RAM VALORACIÓN'!$AD$10:$AE$45,2,0)</f>
        <v>Intermedio</v>
      </c>
      <c r="P385" s="71" t="str">
        <f t="shared" si="66"/>
        <v>Medio</v>
      </c>
      <c r="Q385" s="101" t="s">
        <v>2045</v>
      </c>
      <c r="R385" s="101" t="s">
        <v>2044</v>
      </c>
      <c r="S385" s="180" t="s">
        <v>43</v>
      </c>
      <c r="T385" s="146" t="s">
        <v>907</v>
      </c>
      <c r="U385" s="73" t="s">
        <v>311</v>
      </c>
      <c r="V385" s="73" t="s">
        <v>265</v>
      </c>
      <c r="W385" s="68" t="s">
        <v>264</v>
      </c>
      <c r="X385" s="68" t="s">
        <v>273</v>
      </c>
      <c r="Y385" s="68" t="s">
        <v>273</v>
      </c>
      <c r="Z385" s="68" t="s">
        <v>273</v>
      </c>
      <c r="AA385" s="68" t="s">
        <v>273</v>
      </c>
      <c r="AB385" s="68" t="s">
        <v>264</v>
      </c>
      <c r="AC385" s="68" t="s">
        <v>264</v>
      </c>
      <c r="AD385" s="68" t="s">
        <v>273</v>
      </c>
      <c r="AE385" s="68" t="s">
        <v>264</v>
      </c>
      <c r="AF385" s="68" t="s">
        <v>264</v>
      </c>
      <c r="AG385" s="68" t="s">
        <v>273</v>
      </c>
      <c r="AH385" s="73" t="s">
        <v>22</v>
      </c>
      <c r="AI385" s="74" t="str">
        <f t="shared" si="67"/>
        <v>Moderado</v>
      </c>
      <c r="AJ385" s="75" t="s">
        <v>313</v>
      </c>
      <c r="AK385" s="99" t="s">
        <v>10</v>
      </c>
      <c r="AL385" s="99" t="s">
        <v>17</v>
      </c>
      <c r="AM385" s="98" t="str">
        <f t="shared" si="71"/>
        <v>B5FuerteDirectamente Indirectamente</v>
      </c>
      <c r="AN385" s="75" t="str">
        <f>VLOOKUP(AO385,Hoja3!$G$2:$H$648,2,0)</f>
        <v>A:Improbable / 4:Mayor</v>
      </c>
      <c r="AO385" s="69" t="str">
        <f>VLOOKUP(AM385,Hoja3!F:G,2,0)</f>
        <v>A4</v>
      </c>
      <c r="AP385" s="70" t="str">
        <f>VLOOKUP(AO385,'MATRIZ RAM VALORACIÓN'!$AD$10:$AE$45,2,0)</f>
        <v>Bajo</v>
      </c>
      <c r="AQ385" s="189"/>
      <c r="AR385" s="189"/>
      <c r="AS385" s="110"/>
      <c r="AT385" s="88">
        <f t="shared" si="72"/>
        <v>15</v>
      </c>
      <c r="AU385" s="88">
        <f t="shared" si="73"/>
        <v>70</v>
      </c>
      <c r="AV385" s="89">
        <f t="shared" si="70"/>
        <v>85</v>
      </c>
    </row>
    <row r="386" spans="1:48" s="111" customFormat="1" ht="164.25" customHeight="1" x14ac:dyDescent="0.3">
      <c r="A386" s="98" t="s">
        <v>895</v>
      </c>
      <c r="B386" s="98" t="s">
        <v>761</v>
      </c>
      <c r="C386" s="334" t="s">
        <v>925</v>
      </c>
      <c r="D386" s="146" t="s">
        <v>3441</v>
      </c>
      <c r="E386" s="68" t="s">
        <v>273</v>
      </c>
      <c r="F386" s="68" t="s">
        <v>273</v>
      </c>
      <c r="G386" s="68" t="s">
        <v>273</v>
      </c>
      <c r="H386" s="68" t="s">
        <v>264</v>
      </c>
      <c r="I386" s="68" t="s">
        <v>264</v>
      </c>
      <c r="J386" s="68" t="s">
        <v>273</v>
      </c>
      <c r="K386" s="95" t="s">
        <v>29</v>
      </c>
      <c r="L386" s="95" t="s">
        <v>14</v>
      </c>
      <c r="M386" s="69" t="str">
        <f t="shared" ref="M386:M449" si="74">CONCATENATE(K386," / ",L386)</f>
        <v>B - Raro / 5 - Extremo</v>
      </c>
      <c r="N386" s="69" t="str">
        <f t="shared" ref="N386:N449" si="75">CONCATENATE(MID(K386,1,1),MID(L386,1,1))</f>
        <v>B5</v>
      </c>
      <c r="O386" s="70" t="str">
        <f>VLOOKUP(N386,'MATRIZ RAM VALORACIÓN'!$AD$10:$AE$45,2,0)</f>
        <v>Intermedio</v>
      </c>
      <c r="P386" s="71" t="str">
        <f t="shared" ref="P386:P450" si="76">+IF(O386="Muy Alto","Muy Alto",+IF(O386="Alto","Alto",+IF(O386="Intermedio","Medio",+IF(O386="Medio","Bajo",+IF(O386="Bajo","Bajo","Sin Homologacion")))))</f>
        <v>Medio</v>
      </c>
      <c r="Q386" s="145" t="s">
        <v>908</v>
      </c>
      <c r="R386" s="101" t="s">
        <v>2046</v>
      </c>
      <c r="S386" s="179" t="s">
        <v>359</v>
      </c>
      <c r="T386" s="146" t="s">
        <v>909</v>
      </c>
      <c r="U386" s="84" t="s">
        <v>318</v>
      </c>
      <c r="V386" s="73" t="s">
        <v>267</v>
      </c>
      <c r="W386" s="68" t="s">
        <v>273</v>
      </c>
      <c r="X386" s="68" t="s">
        <v>273</v>
      </c>
      <c r="Y386" s="68" t="s">
        <v>273</v>
      </c>
      <c r="Z386" s="68" t="s">
        <v>273</v>
      </c>
      <c r="AA386" s="68" t="s">
        <v>273</v>
      </c>
      <c r="AB386" s="68" t="s">
        <v>264</v>
      </c>
      <c r="AC386" s="68" t="s">
        <v>264</v>
      </c>
      <c r="AD386" s="68" t="s">
        <v>273</v>
      </c>
      <c r="AE386" s="68" t="s">
        <v>264</v>
      </c>
      <c r="AF386" s="68" t="s">
        <v>264</v>
      </c>
      <c r="AG386" s="68" t="s">
        <v>273</v>
      </c>
      <c r="AH386" s="73" t="s">
        <v>22</v>
      </c>
      <c r="AI386" s="74" t="str">
        <f t="shared" ref="AI386:AI392" si="77">IF(AV386&gt;=90,"Fuerte",IF(AV386&gt;=75,"Moderado","Débil"))</f>
        <v>Moderado</v>
      </c>
      <c r="AJ386" s="75" t="s">
        <v>313</v>
      </c>
      <c r="AK386" s="99" t="s">
        <v>10</v>
      </c>
      <c r="AL386" s="99" t="s">
        <v>17</v>
      </c>
      <c r="AM386" s="98" t="str">
        <f t="shared" si="71"/>
        <v>B5FuerteDirectamente Indirectamente</v>
      </c>
      <c r="AN386" s="75" t="str">
        <f>VLOOKUP(AO386,Hoja3!$G$2:$H$648,2,0)</f>
        <v>A:Improbable / 4:Mayor</v>
      </c>
      <c r="AO386" s="69" t="str">
        <f>VLOOKUP(AM386,Hoja3!F:G,2,0)</f>
        <v>A4</v>
      </c>
      <c r="AP386" s="70" t="str">
        <f>VLOOKUP(AO386,'MATRIZ RAM VALORACIÓN'!$AD$10:$AE$45,2,0)</f>
        <v>Bajo</v>
      </c>
      <c r="AQ386" s="189"/>
      <c r="AR386" s="189"/>
      <c r="AS386" s="110"/>
      <c r="AT386" s="88">
        <f t="shared" si="72"/>
        <v>5</v>
      </c>
      <c r="AU386" s="88">
        <f t="shared" si="73"/>
        <v>70</v>
      </c>
      <c r="AV386" s="89">
        <f t="shared" si="70"/>
        <v>75</v>
      </c>
    </row>
    <row r="387" spans="1:48" s="111" customFormat="1" ht="164.25" customHeight="1" x14ac:dyDescent="0.3">
      <c r="A387" s="98" t="s">
        <v>895</v>
      </c>
      <c r="B387" s="98" t="s">
        <v>761</v>
      </c>
      <c r="C387" s="334" t="s">
        <v>925</v>
      </c>
      <c r="D387" s="146" t="s">
        <v>3441</v>
      </c>
      <c r="E387" s="68" t="s">
        <v>273</v>
      </c>
      <c r="F387" s="68" t="s">
        <v>273</v>
      </c>
      <c r="G387" s="68" t="s">
        <v>273</v>
      </c>
      <c r="H387" s="68" t="s">
        <v>264</v>
      </c>
      <c r="I387" s="68" t="s">
        <v>264</v>
      </c>
      <c r="J387" s="68" t="s">
        <v>273</v>
      </c>
      <c r="K387" s="95" t="s">
        <v>29</v>
      </c>
      <c r="L387" s="95" t="s">
        <v>14</v>
      </c>
      <c r="M387" s="69" t="str">
        <f t="shared" si="74"/>
        <v>B - Raro / 5 - Extremo</v>
      </c>
      <c r="N387" s="69" t="str">
        <f t="shared" si="75"/>
        <v>B5</v>
      </c>
      <c r="O387" s="70" t="str">
        <f>VLOOKUP(N387,'MATRIZ RAM VALORACIÓN'!$AD$10:$AE$45,2,0)</f>
        <v>Intermedio</v>
      </c>
      <c r="P387" s="71" t="str">
        <f t="shared" si="76"/>
        <v>Medio</v>
      </c>
      <c r="Q387" s="145" t="s">
        <v>910</v>
      </c>
      <c r="R387" s="101" t="s">
        <v>2047</v>
      </c>
      <c r="S387" s="179" t="s">
        <v>23</v>
      </c>
      <c r="T387" s="146" t="s">
        <v>2048</v>
      </c>
      <c r="U387" s="84" t="s">
        <v>318</v>
      </c>
      <c r="V387" s="73" t="s">
        <v>265</v>
      </c>
      <c r="W387" s="68" t="s">
        <v>273</v>
      </c>
      <c r="X387" s="68" t="s">
        <v>273</v>
      </c>
      <c r="Y387" s="68" t="s">
        <v>273</v>
      </c>
      <c r="Z387" s="68" t="s">
        <v>273</v>
      </c>
      <c r="AA387" s="68" t="s">
        <v>273</v>
      </c>
      <c r="AB387" s="68" t="s">
        <v>264</v>
      </c>
      <c r="AC387" s="68" t="s">
        <v>264</v>
      </c>
      <c r="AD387" s="68" t="s">
        <v>273</v>
      </c>
      <c r="AE387" s="68" t="s">
        <v>264</v>
      </c>
      <c r="AF387" s="68" t="s">
        <v>264</v>
      </c>
      <c r="AG387" s="68" t="s">
        <v>273</v>
      </c>
      <c r="AH387" s="73" t="s">
        <v>22</v>
      </c>
      <c r="AI387" s="74" t="str">
        <f t="shared" si="77"/>
        <v>Moderado</v>
      </c>
      <c r="AJ387" s="75" t="s">
        <v>313</v>
      </c>
      <c r="AK387" s="99" t="s">
        <v>10</v>
      </c>
      <c r="AL387" s="99" t="s">
        <v>17</v>
      </c>
      <c r="AM387" s="98" t="str">
        <f t="shared" si="71"/>
        <v>B5FuerteDirectamente Indirectamente</v>
      </c>
      <c r="AN387" s="75" t="str">
        <f>VLOOKUP(AO387,Hoja3!$G$2:$H$648,2,0)</f>
        <v>A:Improbable / 4:Mayor</v>
      </c>
      <c r="AO387" s="69" t="str">
        <f>VLOOKUP(AM387,Hoja3!F:G,2,0)</f>
        <v>A4</v>
      </c>
      <c r="AP387" s="70" t="str">
        <f>VLOOKUP(AO387,'MATRIZ RAM VALORACIÓN'!$AD$10:$AE$45,2,0)</f>
        <v>Bajo</v>
      </c>
      <c r="AQ387" s="189"/>
      <c r="AR387" s="189"/>
      <c r="AS387" s="110"/>
      <c r="AT387" s="88">
        <f t="shared" si="72"/>
        <v>5</v>
      </c>
      <c r="AU387" s="88">
        <f t="shared" si="73"/>
        <v>70</v>
      </c>
      <c r="AV387" s="89">
        <f t="shared" si="70"/>
        <v>75</v>
      </c>
    </row>
    <row r="388" spans="1:48" s="111" customFormat="1" ht="164.25" customHeight="1" x14ac:dyDescent="0.3">
      <c r="A388" s="98" t="s">
        <v>895</v>
      </c>
      <c r="B388" s="98" t="s">
        <v>761</v>
      </c>
      <c r="C388" s="334" t="s">
        <v>925</v>
      </c>
      <c r="D388" s="146" t="s">
        <v>3441</v>
      </c>
      <c r="E388" s="68" t="s">
        <v>273</v>
      </c>
      <c r="F388" s="68" t="s">
        <v>273</v>
      </c>
      <c r="G388" s="68" t="s">
        <v>273</v>
      </c>
      <c r="H388" s="68" t="s">
        <v>264</v>
      </c>
      <c r="I388" s="68" t="s">
        <v>264</v>
      </c>
      <c r="J388" s="68" t="s">
        <v>273</v>
      </c>
      <c r="K388" s="95" t="s">
        <v>29</v>
      </c>
      <c r="L388" s="95" t="s">
        <v>14</v>
      </c>
      <c r="M388" s="69" t="str">
        <f t="shared" si="74"/>
        <v>B - Raro / 5 - Extremo</v>
      </c>
      <c r="N388" s="69" t="str">
        <f t="shared" si="75"/>
        <v>B5</v>
      </c>
      <c r="O388" s="70" t="str">
        <f>VLOOKUP(N388,'MATRIZ RAM VALORACIÓN'!$AD$10:$AE$45,2,0)</f>
        <v>Intermedio</v>
      </c>
      <c r="P388" s="71" t="str">
        <f t="shared" si="76"/>
        <v>Medio</v>
      </c>
      <c r="Q388" s="145" t="s">
        <v>2040</v>
      </c>
      <c r="R388" s="101" t="s">
        <v>2030</v>
      </c>
      <c r="S388" s="179" t="s">
        <v>38</v>
      </c>
      <c r="T388" s="146" t="s">
        <v>2410</v>
      </c>
      <c r="U388" s="84" t="s">
        <v>318</v>
      </c>
      <c r="V388" s="73" t="s">
        <v>267</v>
      </c>
      <c r="W388" s="68" t="s">
        <v>264</v>
      </c>
      <c r="X388" s="68" t="s">
        <v>273</v>
      </c>
      <c r="Y388" s="68" t="s">
        <v>273</v>
      </c>
      <c r="Z388" s="68" t="s">
        <v>273</v>
      </c>
      <c r="AA388" s="68" t="s">
        <v>273</v>
      </c>
      <c r="AB388" s="68" t="s">
        <v>264</v>
      </c>
      <c r="AC388" s="68" t="s">
        <v>264</v>
      </c>
      <c r="AD388" s="68" t="s">
        <v>273</v>
      </c>
      <c r="AE388" s="68" t="s">
        <v>264</v>
      </c>
      <c r="AF388" s="68" t="s">
        <v>264</v>
      </c>
      <c r="AG388" s="68" t="s">
        <v>273</v>
      </c>
      <c r="AH388" s="73" t="s">
        <v>22</v>
      </c>
      <c r="AI388" s="74" t="str">
        <f t="shared" si="77"/>
        <v>Moderado</v>
      </c>
      <c r="AJ388" s="75" t="s">
        <v>313</v>
      </c>
      <c r="AK388" s="99" t="s">
        <v>10</v>
      </c>
      <c r="AL388" s="99" t="s">
        <v>17</v>
      </c>
      <c r="AM388" s="98" t="str">
        <f t="shared" si="71"/>
        <v>B5FuerteDirectamente Indirectamente</v>
      </c>
      <c r="AN388" s="75" t="str">
        <f>VLOOKUP(AO388,Hoja3!$G$2:$H$648,2,0)</f>
        <v>A:Improbable / 4:Mayor</v>
      </c>
      <c r="AO388" s="69" t="str">
        <f>VLOOKUP(AM388,Hoja3!F:G,2,0)</f>
        <v>A4</v>
      </c>
      <c r="AP388" s="70" t="str">
        <f>VLOOKUP(AO388,'MATRIZ RAM VALORACIÓN'!$AD$10:$AE$45,2,0)</f>
        <v>Bajo</v>
      </c>
      <c r="AQ388" s="189"/>
      <c r="AR388" s="189"/>
      <c r="AS388" s="110"/>
      <c r="AT388" s="88">
        <f t="shared" si="72"/>
        <v>5</v>
      </c>
      <c r="AU388" s="88">
        <f t="shared" si="73"/>
        <v>70</v>
      </c>
      <c r="AV388" s="89">
        <f t="shared" si="70"/>
        <v>75</v>
      </c>
    </row>
    <row r="389" spans="1:48" s="111" customFormat="1" ht="164.25" hidden="1" customHeight="1" x14ac:dyDescent="0.3">
      <c r="A389" s="98" t="s">
        <v>895</v>
      </c>
      <c r="B389" s="98" t="s">
        <v>761</v>
      </c>
      <c r="C389" s="165" t="s">
        <v>2609</v>
      </c>
      <c r="D389" s="101" t="s">
        <v>2491</v>
      </c>
      <c r="E389" s="68" t="s">
        <v>273</v>
      </c>
      <c r="F389" s="68" t="s">
        <v>264</v>
      </c>
      <c r="G389" s="68" t="s">
        <v>264</v>
      </c>
      <c r="H389" s="68" t="s">
        <v>264</v>
      </c>
      <c r="I389" s="68" t="s">
        <v>264</v>
      </c>
      <c r="J389" s="68" t="s">
        <v>273</v>
      </c>
      <c r="K389" s="95" t="s">
        <v>29</v>
      </c>
      <c r="L389" s="95" t="s">
        <v>21</v>
      </c>
      <c r="M389" s="69" t="str">
        <f t="shared" si="74"/>
        <v>B - Raro / 4 - Mayor</v>
      </c>
      <c r="N389" s="69" t="str">
        <f t="shared" si="75"/>
        <v>B4</v>
      </c>
      <c r="O389" s="70" t="str">
        <f>VLOOKUP(N389,'MATRIZ RAM VALORACIÓN'!$AD$10:$AE$45,2,0)</f>
        <v>Medio</v>
      </c>
      <c r="P389" s="71" t="str">
        <f t="shared" si="76"/>
        <v>Bajo</v>
      </c>
      <c r="Q389" s="101" t="s">
        <v>932</v>
      </c>
      <c r="R389" s="101" t="s">
        <v>2324</v>
      </c>
      <c r="S389" s="180" t="s">
        <v>38</v>
      </c>
      <c r="T389" s="170" t="s">
        <v>933</v>
      </c>
      <c r="U389" s="73" t="s">
        <v>318</v>
      </c>
      <c r="V389" s="73" t="s">
        <v>265</v>
      </c>
      <c r="W389" s="68" t="s">
        <v>264</v>
      </c>
      <c r="X389" s="68" t="s">
        <v>264</v>
      </c>
      <c r="Y389" s="68" t="s">
        <v>264</v>
      </c>
      <c r="Z389" s="68" t="s">
        <v>264</v>
      </c>
      <c r="AA389" s="68" t="s">
        <v>264</v>
      </c>
      <c r="AB389" s="68" t="s">
        <v>264</v>
      </c>
      <c r="AC389" s="68" t="s">
        <v>264</v>
      </c>
      <c r="AD389" s="68" t="s">
        <v>264</v>
      </c>
      <c r="AE389" s="68" t="s">
        <v>264</v>
      </c>
      <c r="AF389" s="68" t="s">
        <v>264</v>
      </c>
      <c r="AG389" s="68" t="s">
        <v>273</v>
      </c>
      <c r="AH389" s="73" t="s">
        <v>22</v>
      </c>
      <c r="AI389" s="74" t="str">
        <f t="shared" si="77"/>
        <v>Moderado</v>
      </c>
      <c r="AJ389" s="75" t="s">
        <v>313</v>
      </c>
      <c r="AK389" s="99" t="s">
        <v>10</v>
      </c>
      <c r="AL389" s="99" t="s">
        <v>17</v>
      </c>
      <c r="AM389" s="98" t="str">
        <f t="shared" si="71"/>
        <v>B4FuerteDirectamente Indirectamente</v>
      </c>
      <c r="AN389" s="75" t="str">
        <f>VLOOKUP(AO389,Hoja3!$G$2:$H$648,2,0)</f>
        <v>A:Improbable / 3:Moderado</v>
      </c>
      <c r="AO389" s="69" t="str">
        <f>VLOOKUP(AM389,Hoja3!F:G,2,0)</f>
        <v>A3</v>
      </c>
      <c r="AP389" s="70" t="str">
        <f>VLOOKUP(AO389,'MATRIZ RAM VALORACIÓN'!$AD$10:$AE$45,2,0)</f>
        <v>Bajo</v>
      </c>
      <c r="AQ389" s="189"/>
      <c r="AR389" s="189"/>
      <c r="AS389" s="110"/>
      <c r="AT389" s="88">
        <f t="shared" si="72"/>
        <v>5</v>
      </c>
      <c r="AU389" s="88">
        <f t="shared" si="73"/>
        <v>70</v>
      </c>
      <c r="AV389" s="89">
        <f t="shared" si="70"/>
        <v>75</v>
      </c>
    </row>
    <row r="390" spans="1:48" s="111" customFormat="1" ht="164.25" hidden="1" customHeight="1" x14ac:dyDescent="0.3">
      <c r="A390" s="98" t="s">
        <v>895</v>
      </c>
      <c r="B390" s="98" t="s">
        <v>761</v>
      </c>
      <c r="C390" s="165" t="s">
        <v>2609</v>
      </c>
      <c r="D390" s="101" t="s">
        <v>2491</v>
      </c>
      <c r="E390" s="68" t="s">
        <v>273</v>
      </c>
      <c r="F390" s="68" t="s">
        <v>264</v>
      </c>
      <c r="G390" s="68" t="s">
        <v>264</v>
      </c>
      <c r="H390" s="68" t="s">
        <v>264</v>
      </c>
      <c r="I390" s="68" t="s">
        <v>264</v>
      </c>
      <c r="J390" s="68" t="s">
        <v>273</v>
      </c>
      <c r="K390" s="95" t="s">
        <v>29</v>
      </c>
      <c r="L390" s="95" t="s">
        <v>21</v>
      </c>
      <c r="M390" s="69" t="str">
        <f t="shared" si="74"/>
        <v>B - Raro / 4 - Mayor</v>
      </c>
      <c r="N390" s="69" t="str">
        <f t="shared" si="75"/>
        <v>B4</v>
      </c>
      <c r="O390" s="70" t="str">
        <f>VLOOKUP(N390,'MATRIZ RAM VALORACIÓN'!$AD$10:$AE$45,2,0)</f>
        <v>Medio</v>
      </c>
      <c r="P390" s="71" t="str">
        <f t="shared" si="76"/>
        <v>Bajo</v>
      </c>
      <c r="Q390" s="101" t="s">
        <v>926</v>
      </c>
      <c r="R390" s="101" t="s">
        <v>927</v>
      </c>
      <c r="S390" s="180" t="s">
        <v>359</v>
      </c>
      <c r="T390" s="115" t="s">
        <v>2650</v>
      </c>
      <c r="U390" s="73" t="s">
        <v>318</v>
      </c>
      <c r="V390" s="73" t="s">
        <v>267</v>
      </c>
      <c r="W390" s="68" t="s">
        <v>264</v>
      </c>
      <c r="X390" s="68" t="s">
        <v>264</v>
      </c>
      <c r="Y390" s="68" t="s">
        <v>264</v>
      </c>
      <c r="Z390" s="68" t="s">
        <v>264</v>
      </c>
      <c r="AA390" s="68" t="s">
        <v>264</v>
      </c>
      <c r="AB390" s="68" t="s">
        <v>264</v>
      </c>
      <c r="AC390" s="68" t="s">
        <v>264</v>
      </c>
      <c r="AD390" s="68" t="s">
        <v>273</v>
      </c>
      <c r="AE390" s="68" t="s">
        <v>264</v>
      </c>
      <c r="AF390" s="68" t="s">
        <v>264</v>
      </c>
      <c r="AG390" s="68" t="s">
        <v>273</v>
      </c>
      <c r="AH390" s="73" t="s">
        <v>22</v>
      </c>
      <c r="AI390" s="74" t="str">
        <f t="shared" si="77"/>
        <v>Moderado</v>
      </c>
      <c r="AJ390" s="75" t="s">
        <v>313</v>
      </c>
      <c r="AK390" s="99" t="s">
        <v>10</v>
      </c>
      <c r="AL390" s="99" t="s">
        <v>17</v>
      </c>
      <c r="AM390" s="98" t="str">
        <f t="shared" si="71"/>
        <v>B4FuerteDirectamente Indirectamente</v>
      </c>
      <c r="AN390" s="75" t="str">
        <f>VLOOKUP(AO390,Hoja3!$G$2:$H$648,2,0)</f>
        <v>A:Improbable / 3:Moderado</v>
      </c>
      <c r="AO390" s="69" t="str">
        <f>VLOOKUP(AM390,Hoja3!F:G,2,0)</f>
        <v>A3</v>
      </c>
      <c r="AP390" s="70" t="str">
        <f>VLOOKUP(AO390,'MATRIZ RAM VALORACIÓN'!$AD$10:$AE$45,2,0)</f>
        <v>Bajo</v>
      </c>
      <c r="AQ390" s="189"/>
      <c r="AR390" s="189"/>
      <c r="AS390" s="110"/>
      <c r="AT390" s="88">
        <f t="shared" si="72"/>
        <v>5</v>
      </c>
      <c r="AU390" s="88">
        <f t="shared" si="73"/>
        <v>70</v>
      </c>
      <c r="AV390" s="89">
        <f t="shared" si="70"/>
        <v>75</v>
      </c>
    </row>
    <row r="391" spans="1:48" s="111" customFormat="1" ht="164.25" hidden="1" customHeight="1" x14ac:dyDescent="0.3">
      <c r="A391" s="98" t="s">
        <v>895</v>
      </c>
      <c r="B391" s="98" t="s">
        <v>761</v>
      </c>
      <c r="C391" s="165" t="s">
        <v>2609</v>
      </c>
      <c r="D391" s="101" t="s">
        <v>2491</v>
      </c>
      <c r="E391" s="68" t="s">
        <v>273</v>
      </c>
      <c r="F391" s="68" t="s">
        <v>264</v>
      </c>
      <c r="G391" s="68" t="s">
        <v>264</v>
      </c>
      <c r="H391" s="68" t="s">
        <v>264</v>
      </c>
      <c r="I391" s="68" t="s">
        <v>264</v>
      </c>
      <c r="J391" s="68" t="s">
        <v>273</v>
      </c>
      <c r="K391" s="95" t="s">
        <v>29</v>
      </c>
      <c r="L391" s="95" t="s">
        <v>21</v>
      </c>
      <c r="M391" s="69" t="str">
        <f t="shared" si="74"/>
        <v>B - Raro / 4 - Mayor</v>
      </c>
      <c r="N391" s="69" t="str">
        <f t="shared" si="75"/>
        <v>B4</v>
      </c>
      <c r="O391" s="70" t="str">
        <f>VLOOKUP(N391,'MATRIZ RAM VALORACIÓN'!$AD$10:$AE$45,2,0)</f>
        <v>Medio</v>
      </c>
      <c r="P391" s="71" t="str">
        <f t="shared" si="76"/>
        <v>Bajo</v>
      </c>
      <c r="Q391" s="101" t="s">
        <v>929</v>
      </c>
      <c r="R391" s="101" t="s">
        <v>2640</v>
      </c>
      <c r="S391" s="180" t="s">
        <v>33</v>
      </c>
      <c r="T391" s="115" t="s">
        <v>2641</v>
      </c>
      <c r="U391" s="73" t="s">
        <v>318</v>
      </c>
      <c r="V391" s="73" t="s">
        <v>267</v>
      </c>
      <c r="W391" s="68" t="s">
        <v>264</v>
      </c>
      <c r="X391" s="68" t="s">
        <v>264</v>
      </c>
      <c r="Y391" s="68" t="s">
        <v>264</v>
      </c>
      <c r="Z391" s="68" t="s">
        <v>264</v>
      </c>
      <c r="AA391" s="68" t="s">
        <v>264</v>
      </c>
      <c r="AB391" s="68" t="s">
        <v>264</v>
      </c>
      <c r="AC391" s="68" t="s">
        <v>264</v>
      </c>
      <c r="AD391" s="68" t="s">
        <v>264</v>
      </c>
      <c r="AE391" s="68" t="s">
        <v>264</v>
      </c>
      <c r="AF391" s="68" t="s">
        <v>264</v>
      </c>
      <c r="AG391" s="68" t="s">
        <v>273</v>
      </c>
      <c r="AH391" s="73" t="s">
        <v>22</v>
      </c>
      <c r="AI391" s="74" t="str">
        <f t="shared" si="77"/>
        <v>Moderado</v>
      </c>
      <c r="AJ391" s="75" t="s">
        <v>313</v>
      </c>
      <c r="AK391" s="99" t="s">
        <v>10</v>
      </c>
      <c r="AL391" s="99" t="s">
        <v>17</v>
      </c>
      <c r="AM391" s="98" t="str">
        <f t="shared" si="71"/>
        <v>B4FuerteDirectamente Indirectamente</v>
      </c>
      <c r="AN391" s="75" t="str">
        <f>VLOOKUP(AO391,Hoja3!$G$2:$H$648,2,0)</f>
        <v>A:Improbable / 3:Moderado</v>
      </c>
      <c r="AO391" s="69" t="str">
        <f>VLOOKUP(AM391,Hoja3!F:G,2,0)</f>
        <v>A3</v>
      </c>
      <c r="AP391" s="70" t="str">
        <f>VLOOKUP(AO391,'MATRIZ RAM VALORACIÓN'!$AD$10:$AE$45,2,0)</f>
        <v>Bajo</v>
      </c>
      <c r="AQ391" s="189"/>
      <c r="AR391" s="189"/>
      <c r="AS391" s="110"/>
      <c r="AT391" s="88">
        <f t="shared" si="72"/>
        <v>5</v>
      </c>
      <c r="AU391" s="88">
        <f t="shared" si="73"/>
        <v>70</v>
      </c>
      <c r="AV391" s="89">
        <f t="shared" ref="AV391:AV454" si="78">AT391+AU391</f>
        <v>75</v>
      </c>
    </row>
    <row r="392" spans="1:48" s="111" customFormat="1" ht="164.25" hidden="1" customHeight="1" x14ac:dyDescent="0.3">
      <c r="A392" s="98" t="s">
        <v>895</v>
      </c>
      <c r="B392" s="98" t="s">
        <v>761</v>
      </c>
      <c r="C392" s="165" t="s">
        <v>2609</v>
      </c>
      <c r="D392" s="101" t="s">
        <v>2491</v>
      </c>
      <c r="E392" s="68" t="s">
        <v>273</v>
      </c>
      <c r="F392" s="68" t="s">
        <v>264</v>
      </c>
      <c r="G392" s="68" t="s">
        <v>264</v>
      </c>
      <c r="H392" s="68" t="s">
        <v>264</v>
      </c>
      <c r="I392" s="68" t="s">
        <v>264</v>
      </c>
      <c r="J392" s="68" t="s">
        <v>273</v>
      </c>
      <c r="K392" s="95" t="s">
        <v>29</v>
      </c>
      <c r="L392" s="95" t="s">
        <v>21</v>
      </c>
      <c r="M392" s="69" t="str">
        <f t="shared" si="74"/>
        <v>B - Raro / 4 - Mayor</v>
      </c>
      <c r="N392" s="69" t="str">
        <f t="shared" si="75"/>
        <v>B4</v>
      </c>
      <c r="O392" s="70" t="str">
        <f>VLOOKUP(N392,'MATRIZ RAM VALORACIÓN'!$AD$10:$AE$45,2,0)</f>
        <v>Medio</v>
      </c>
      <c r="P392" s="71" t="str">
        <f t="shared" si="76"/>
        <v>Bajo</v>
      </c>
      <c r="Q392" s="101" t="s">
        <v>930</v>
      </c>
      <c r="R392" s="101" t="s">
        <v>931</v>
      </c>
      <c r="S392" s="180" t="s">
        <v>359</v>
      </c>
      <c r="T392" s="170" t="s">
        <v>2651</v>
      </c>
      <c r="U392" s="73" t="s">
        <v>318</v>
      </c>
      <c r="V392" s="73" t="s">
        <v>267</v>
      </c>
      <c r="W392" s="68" t="s">
        <v>273</v>
      </c>
      <c r="X392" s="68" t="s">
        <v>264</v>
      </c>
      <c r="Y392" s="68" t="s">
        <v>264</v>
      </c>
      <c r="Z392" s="68" t="s">
        <v>264</v>
      </c>
      <c r="AA392" s="68" t="s">
        <v>264</v>
      </c>
      <c r="AB392" s="68" t="s">
        <v>264</v>
      </c>
      <c r="AC392" s="68" t="s">
        <v>264</v>
      </c>
      <c r="AD392" s="68" t="s">
        <v>264</v>
      </c>
      <c r="AE392" s="68" t="s">
        <v>264</v>
      </c>
      <c r="AF392" s="68" t="s">
        <v>264</v>
      </c>
      <c r="AG392" s="68" t="s">
        <v>273</v>
      </c>
      <c r="AH392" s="73" t="s">
        <v>22</v>
      </c>
      <c r="AI392" s="74" t="str">
        <f t="shared" si="77"/>
        <v>Moderado</v>
      </c>
      <c r="AJ392" s="75" t="s">
        <v>313</v>
      </c>
      <c r="AK392" s="99" t="s">
        <v>10</v>
      </c>
      <c r="AL392" s="99" t="s">
        <v>17</v>
      </c>
      <c r="AM392" s="98" t="str">
        <f t="shared" ref="AM392:AM455" si="79">CONCATENATE(N392,AJ392,AK392,AL392)</f>
        <v>B4FuerteDirectamente Indirectamente</v>
      </c>
      <c r="AN392" s="75" t="str">
        <f>VLOOKUP(AO392,Hoja3!$G$2:$H$648,2,0)</f>
        <v>A:Improbable / 3:Moderado</v>
      </c>
      <c r="AO392" s="69" t="str">
        <f>VLOOKUP(AM392,Hoja3!F:G,2,0)</f>
        <v>A3</v>
      </c>
      <c r="AP392" s="70" t="str">
        <f>VLOOKUP(AO392,'MATRIZ RAM VALORACIÓN'!$AD$10:$AE$45,2,0)</f>
        <v>Bajo</v>
      </c>
      <c r="AQ392" s="189"/>
      <c r="AR392" s="189"/>
      <c r="AS392" s="110"/>
      <c r="AT392" s="88">
        <f t="shared" si="72"/>
        <v>5</v>
      </c>
      <c r="AU392" s="88">
        <f t="shared" si="73"/>
        <v>70</v>
      </c>
      <c r="AV392" s="89">
        <f t="shared" si="78"/>
        <v>75</v>
      </c>
    </row>
    <row r="393" spans="1:48" s="111" customFormat="1" ht="164.25" hidden="1" customHeight="1" x14ac:dyDescent="0.3">
      <c r="A393" s="206" t="s">
        <v>895</v>
      </c>
      <c r="B393" s="98" t="s">
        <v>761</v>
      </c>
      <c r="C393" s="163" t="s">
        <v>3339</v>
      </c>
      <c r="D393" s="146" t="s">
        <v>3340</v>
      </c>
      <c r="E393" s="68" t="s">
        <v>264</v>
      </c>
      <c r="F393" s="68" t="s">
        <v>264</v>
      </c>
      <c r="G393" s="68" t="s">
        <v>264</v>
      </c>
      <c r="H393" s="68" t="s">
        <v>264</v>
      </c>
      <c r="I393" s="68" t="s">
        <v>264</v>
      </c>
      <c r="J393" s="68" t="s">
        <v>264</v>
      </c>
      <c r="K393" s="95" t="s">
        <v>13</v>
      </c>
      <c r="L393" s="95" t="s">
        <v>14</v>
      </c>
      <c r="M393" s="69" t="str">
        <f t="shared" si="74"/>
        <v>E - Muy Probable / 5 - Extremo</v>
      </c>
      <c r="N393" s="69" t="str">
        <f t="shared" si="75"/>
        <v>E5</v>
      </c>
      <c r="O393" s="70" t="str">
        <f>VLOOKUP(N393,'MATRIZ RAM VALORACIÓN'!$AD$10:$AE$45,2,0)</f>
        <v>Alto</v>
      </c>
      <c r="P393" s="71" t="str">
        <f t="shared" si="76"/>
        <v>Alto</v>
      </c>
      <c r="Q393" s="145" t="s">
        <v>319</v>
      </c>
      <c r="R393" s="137" t="s">
        <v>2223</v>
      </c>
      <c r="S393" s="179" t="s">
        <v>359</v>
      </c>
      <c r="T393" s="135" t="s">
        <v>1940</v>
      </c>
      <c r="U393" s="84" t="s">
        <v>318</v>
      </c>
      <c r="V393" s="84" t="s">
        <v>267</v>
      </c>
      <c r="W393" s="68" t="s">
        <v>273</v>
      </c>
      <c r="X393" s="68" t="s">
        <v>264</v>
      </c>
      <c r="Y393" s="68" t="s">
        <v>264</v>
      </c>
      <c r="Z393" s="68" t="s">
        <v>273</v>
      </c>
      <c r="AA393" s="68" t="s">
        <v>273</v>
      </c>
      <c r="AB393" s="68" t="s">
        <v>264</v>
      </c>
      <c r="AC393" s="68" t="s">
        <v>273</v>
      </c>
      <c r="AD393" s="68" t="s">
        <v>264</v>
      </c>
      <c r="AE393" s="68" t="s">
        <v>264</v>
      </c>
      <c r="AF393" s="68" t="s">
        <v>273</v>
      </c>
      <c r="AG393" s="68" t="s">
        <v>273</v>
      </c>
      <c r="AH393" s="73" t="s">
        <v>22</v>
      </c>
      <c r="AI393" s="74" t="s">
        <v>415</v>
      </c>
      <c r="AJ393" s="75" t="s">
        <v>313</v>
      </c>
      <c r="AK393" s="99" t="s">
        <v>10</v>
      </c>
      <c r="AL393" s="99" t="s">
        <v>17</v>
      </c>
      <c r="AM393" s="98" t="str">
        <f t="shared" si="79"/>
        <v>E5FuerteDirectamente Indirectamente</v>
      </c>
      <c r="AN393" s="75" t="str">
        <f>VLOOKUP(AO393,Hoja3!$G$2:$H$648,2,0)</f>
        <v>C:Posible / 4:Mayor</v>
      </c>
      <c r="AO393" s="69" t="str">
        <f>VLOOKUP(AM393,Hoja3!F:G,2,0)</f>
        <v>C4</v>
      </c>
      <c r="AP393" s="70" t="str">
        <f>VLOOKUP(AO393,'MATRIZ RAM VALORACIÓN'!$AD$10:$AE$45,2,0)</f>
        <v>Intermedio</v>
      </c>
      <c r="AQ393" s="189"/>
      <c r="AR393" s="189"/>
      <c r="AS393" s="110"/>
      <c r="AT393" s="88">
        <f t="shared" si="72"/>
        <v>5</v>
      </c>
      <c r="AU393" s="88">
        <f t="shared" si="73"/>
        <v>70</v>
      </c>
      <c r="AV393" s="89">
        <f t="shared" si="78"/>
        <v>75</v>
      </c>
    </row>
    <row r="394" spans="1:48" s="111" customFormat="1" ht="164.25" hidden="1" customHeight="1" x14ac:dyDescent="0.3">
      <c r="A394" s="206" t="s">
        <v>895</v>
      </c>
      <c r="B394" s="98" t="s">
        <v>761</v>
      </c>
      <c r="C394" s="163" t="s">
        <v>3339</v>
      </c>
      <c r="D394" s="146" t="s">
        <v>3340</v>
      </c>
      <c r="E394" s="68" t="s">
        <v>264</v>
      </c>
      <c r="F394" s="68" t="s">
        <v>264</v>
      </c>
      <c r="G394" s="68" t="s">
        <v>264</v>
      </c>
      <c r="H394" s="68" t="s">
        <v>264</v>
      </c>
      <c r="I394" s="68" t="s">
        <v>264</v>
      </c>
      <c r="J394" s="68" t="s">
        <v>264</v>
      </c>
      <c r="K394" s="95" t="s">
        <v>13</v>
      </c>
      <c r="L394" s="95" t="s">
        <v>14</v>
      </c>
      <c r="M394" s="69" t="str">
        <f t="shared" si="74"/>
        <v>E - Muy Probable / 5 - Extremo</v>
      </c>
      <c r="N394" s="69" t="str">
        <f t="shared" si="75"/>
        <v>E5</v>
      </c>
      <c r="O394" s="70" t="str">
        <f>VLOOKUP(N394,'MATRIZ RAM VALORACIÓN'!$AD$10:$AE$45,2,0)</f>
        <v>Alto</v>
      </c>
      <c r="P394" s="71" t="str">
        <f t="shared" si="76"/>
        <v>Alto</v>
      </c>
      <c r="Q394" s="101" t="s">
        <v>1973</v>
      </c>
      <c r="R394" s="101" t="s">
        <v>1974</v>
      </c>
      <c r="S394" s="180" t="s">
        <v>359</v>
      </c>
      <c r="T394" s="115" t="s">
        <v>2177</v>
      </c>
      <c r="U394" s="73" t="s">
        <v>318</v>
      </c>
      <c r="V394" s="73" t="s">
        <v>267</v>
      </c>
      <c r="W394" s="68" t="s">
        <v>273</v>
      </c>
      <c r="X394" s="68" t="s">
        <v>273</v>
      </c>
      <c r="Y394" s="68" t="s">
        <v>264</v>
      </c>
      <c r="Z394" s="68" t="s">
        <v>273</v>
      </c>
      <c r="AA394" s="68" t="s">
        <v>264</v>
      </c>
      <c r="AB394" s="68" t="s">
        <v>264</v>
      </c>
      <c r="AC394" s="68" t="s">
        <v>273</v>
      </c>
      <c r="AD394" s="68" t="s">
        <v>264</v>
      </c>
      <c r="AE394" s="68" t="s">
        <v>264</v>
      </c>
      <c r="AF394" s="68" t="s">
        <v>264</v>
      </c>
      <c r="AG394" s="68" t="s">
        <v>273</v>
      </c>
      <c r="AH394" s="73" t="s">
        <v>22</v>
      </c>
      <c r="AI394" s="74" t="s">
        <v>415</v>
      </c>
      <c r="AJ394" s="75" t="s">
        <v>313</v>
      </c>
      <c r="AK394" s="99" t="s">
        <v>10</v>
      </c>
      <c r="AL394" s="99" t="s">
        <v>17</v>
      </c>
      <c r="AM394" s="98" t="str">
        <f t="shared" si="79"/>
        <v>E5FuerteDirectamente Indirectamente</v>
      </c>
      <c r="AN394" s="75" t="str">
        <f>VLOOKUP(AO394,Hoja3!$G$2:$H$648,2,0)</f>
        <v>C:Posible / 4:Mayor</v>
      </c>
      <c r="AO394" s="69" t="str">
        <f>VLOOKUP(AM394,Hoja3!F:G,2,0)</f>
        <v>C4</v>
      </c>
      <c r="AP394" s="70" t="str">
        <f>VLOOKUP(AO394,'MATRIZ RAM VALORACIÓN'!$AD$10:$AE$45,2,0)</f>
        <v>Intermedio</v>
      </c>
      <c r="AQ394" s="189"/>
      <c r="AR394" s="189"/>
      <c r="AS394" s="110"/>
      <c r="AT394" s="88">
        <f t="shared" si="72"/>
        <v>5</v>
      </c>
      <c r="AU394" s="88">
        <f t="shared" si="73"/>
        <v>70</v>
      </c>
      <c r="AV394" s="89">
        <f t="shared" si="78"/>
        <v>75</v>
      </c>
    </row>
    <row r="395" spans="1:48" s="111" customFormat="1" ht="200.4" customHeight="1" x14ac:dyDescent="0.3">
      <c r="A395" s="98" t="s">
        <v>895</v>
      </c>
      <c r="B395" s="98" t="s">
        <v>761</v>
      </c>
      <c r="C395" s="335" t="s">
        <v>3572</v>
      </c>
      <c r="D395" s="101" t="s">
        <v>3576</v>
      </c>
      <c r="E395" s="68" t="s">
        <v>273</v>
      </c>
      <c r="F395" s="68" t="s">
        <v>273</v>
      </c>
      <c r="G395" s="68" t="s">
        <v>264</v>
      </c>
      <c r="H395" s="68" t="s">
        <v>273</v>
      </c>
      <c r="I395" s="68" t="s">
        <v>273</v>
      </c>
      <c r="J395" s="68" t="s">
        <v>273</v>
      </c>
      <c r="K395" s="95" t="s">
        <v>29</v>
      </c>
      <c r="L395" s="95" t="s">
        <v>21</v>
      </c>
      <c r="M395" s="69" t="str">
        <f t="shared" si="74"/>
        <v>B - Raro / 4 - Mayor</v>
      </c>
      <c r="N395" s="69" t="str">
        <f t="shared" si="75"/>
        <v>B4</v>
      </c>
      <c r="O395" s="70" t="str">
        <f>VLOOKUP(N395,'MATRIZ RAM VALORACIÓN'!$AD$10:$AE$45,2,0)</f>
        <v>Medio</v>
      </c>
      <c r="P395" s="71" t="str">
        <f t="shared" si="76"/>
        <v>Bajo</v>
      </c>
      <c r="Q395" s="101" t="s">
        <v>937</v>
      </c>
      <c r="R395" s="101" t="s">
        <v>2325</v>
      </c>
      <c r="S395" s="180" t="s">
        <v>38</v>
      </c>
      <c r="T395" s="115" t="s">
        <v>939</v>
      </c>
      <c r="U395" s="73" t="s">
        <v>318</v>
      </c>
      <c r="V395" s="73" t="s">
        <v>267</v>
      </c>
      <c r="W395" s="68" t="s">
        <v>264</v>
      </c>
      <c r="X395" s="68" t="s">
        <v>264</v>
      </c>
      <c r="Y395" s="68" t="s">
        <v>264</v>
      </c>
      <c r="Z395" s="68" t="s">
        <v>264</v>
      </c>
      <c r="AA395" s="68" t="s">
        <v>264</v>
      </c>
      <c r="AB395" s="68" t="s">
        <v>264</v>
      </c>
      <c r="AC395" s="68" t="s">
        <v>264</v>
      </c>
      <c r="AD395" s="68" t="s">
        <v>264</v>
      </c>
      <c r="AE395" s="68" t="s">
        <v>264</v>
      </c>
      <c r="AF395" s="68" t="s">
        <v>264</v>
      </c>
      <c r="AG395" s="68" t="s">
        <v>273</v>
      </c>
      <c r="AH395" s="73" t="s">
        <v>22</v>
      </c>
      <c r="AI395" s="74" t="str">
        <f t="shared" ref="AI395:AI406" si="80">IF(AV395&gt;=90,"Fuerte",IF(AV395&gt;=75,"Moderado","Débil"))</f>
        <v>Débil</v>
      </c>
      <c r="AJ395" s="75" t="s">
        <v>313</v>
      </c>
      <c r="AK395" s="99" t="s">
        <v>10</v>
      </c>
      <c r="AL395" s="99" t="s">
        <v>17</v>
      </c>
      <c r="AM395" s="98" t="str">
        <f t="shared" si="79"/>
        <v>B4FuerteDirectamente Indirectamente</v>
      </c>
      <c r="AN395" s="75" t="str">
        <f>VLOOKUP(AO395,Hoja3!$G$2:$H$648,2,0)</f>
        <v>A:Improbable / 3:Moderado</v>
      </c>
      <c r="AO395" s="69" t="str">
        <f>VLOOKUP(AM395,Hoja3!F:G,2,0)</f>
        <v>A3</v>
      </c>
      <c r="AP395" s="70" t="str">
        <f>VLOOKUP(AO395,'MATRIZ RAM VALORACIÓN'!$AD$10:$AE$45,2,0)</f>
        <v>Bajo</v>
      </c>
      <c r="AQ395" s="189"/>
      <c r="AR395" s="189"/>
      <c r="AS395" s="110"/>
      <c r="AT395" s="88"/>
      <c r="AU395" s="88"/>
      <c r="AV395" s="89"/>
    </row>
    <row r="396" spans="1:48" s="111" customFormat="1" ht="164.25" customHeight="1" x14ac:dyDescent="0.3">
      <c r="A396" s="98" t="s">
        <v>895</v>
      </c>
      <c r="B396" s="98" t="s">
        <v>761</v>
      </c>
      <c r="C396" s="335" t="s">
        <v>3572</v>
      </c>
      <c r="D396" s="101" t="s">
        <v>3576</v>
      </c>
      <c r="E396" s="68" t="s">
        <v>273</v>
      </c>
      <c r="F396" s="68" t="s">
        <v>273</v>
      </c>
      <c r="G396" s="68" t="s">
        <v>264</v>
      </c>
      <c r="H396" s="68" t="s">
        <v>273</v>
      </c>
      <c r="I396" s="68" t="s">
        <v>273</v>
      </c>
      <c r="J396" s="68" t="s">
        <v>273</v>
      </c>
      <c r="K396" s="95" t="s">
        <v>29</v>
      </c>
      <c r="L396" s="95" t="s">
        <v>21</v>
      </c>
      <c r="M396" s="69" t="str">
        <f t="shared" si="74"/>
        <v>B - Raro / 4 - Mayor</v>
      </c>
      <c r="N396" s="69" t="str">
        <f t="shared" si="75"/>
        <v>B4</v>
      </c>
      <c r="O396" s="70" t="str">
        <f>VLOOKUP(N396,'MATRIZ RAM VALORACIÓN'!$AD$10:$AE$45,2,0)</f>
        <v>Medio</v>
      </c>
      <c r="P396" s="71" t="str">
        <f t="shared" si="76"/>
        <v>Bajo</v>
      </c>
      <c r="Q396" s="146" t="s">
        <v>1838</v>
      </c>
      <c r="R396" s="147" t="s">
        <v>2318</v>
      </c>
      <c r="S396" s="179" t="s">
        <v>45</v>
      </c>
      <c r="T396" s="94" t="s">
        <v>2089</v>
      </c>
      <c r="U396" s="84" t="s">
        <v>318</v>
      </c>
      <c r="V396" s="73" t="s">
        <v>267</v>
      </c>
      <c r="W396" s="68" t="s">
        <v>273</v>
      </c>
      <c r="X396" s="68" t="s">
        <v>273</v>
      </c>
      <c r="Y396" s="68" t="s">
        <v>273</v>
      </c>
      <c r="Z396" s="68" t="s">
        <v>273</v>
      </c>
      <c r="AA396" s="68" t="s">
        <v>273</v>
      </c>
      <c r="AB396" s="68" t="s">
        <v>273</v>
      </c>
      <c r="AC396" s="68" t="s">
        <v>264</v>
      </c>
      <c r="AD396" s="68" t="s">
        <v>264</v>
      </c>
      <c r="AE396" s="68" t="s">
        <v>264</v>
      </c>
      <c r="AF396" s="68" t="s">
        <v>264</v>
      </c>
      <c r="AG396" s="68" t="s">
        <v>273</v>
      </c>
      <c r="AH396" s="73" t="s">
        <v>22</v>
      </c>
      <c r="AI396" s="74" t="str">
        <f t="shared" si="80"/>
        <v>Moderado</v>
      </c>
      <c r="AJ396" s="75" t="s">
        <v>313</v>
      </c>
      <c r="AK396" s="99" t="s">
        <v>10</v>
      </c>
      <c r="AL396" s="99" t="s">
        <v>17</v>
      </c>
      <c r="AM396" s="98" t="str">
        <f t="shared" si="79"/>
        <v>B4FuerteDirectamente Indirectamente</v>
      </c>
      <c r="AN396" s="75" t="str">
        <f>VLOOKUP(AO396,Hoja3!$G$2:$H$648,2,0)</f>
        <v>A:Improbable / 3:Moderado</v>
      </c>
      <c r="AO396" s="69" t="str">
        <f>VLOOKUP(AM396,Hoja3!F:G,2,0)</f>
        <v>A3</v>
      </c>
      <c r="AP396" s="70" t="str">
        <f>VLOOKUP(AO396,'MATRIZ RAM VALORACIÓN'!$AD$10:$AE$45,2,0)</f>
        <v>Bajo</v>
      </c>
      <c r="AQ396" s="189"/>
      <c r="AR396" s="189"/>
      <c r="AS396" s="110"/>
      <c r="AT396" s="88">
        <f>IF(U396="Automático",30,IF(U396="Manual Dependiente de TI",15,IF(U396="Manual",5,0)))</f>
        <v>5</v>
      </c>
      <c r="AU396" s="88">
        <f>IF(AH396="Observaciones en operatividad",0,IF(AH396="Observaciones en diseño",20,IF(AH396="Sin observaciones",70,0)))</f>
        <v>70</v>
      </c>
      <c r="AV396" s="89">
        <f t="shared" si="78"/>
        <v>75</v>
      </c>
    </row>
    <row r="397" spans="1:48" s="111" customFormat="1" ht="164.25" customHeight="1" x14ac:dyDescent="0.3">
      <c r="A397" s="98" t="s">
        <v>895</v>
      </c>
      <c r="B397" s="98" t="s">
        <v>761</v>
      </c>
      <c r="C397" s="335" t="s">
        <v>3572</v>
      </c>
      <c r="D397" s="101" t="s">
        <v>3576</v>
      </c>
      <c r="E397" s="68" t="s">
        <v>273</v>
      </c>
      <c r="F397" s="68" t="s">
        <v>273</v>
      </c>
      <c r="G397" s="68" t="s">
        <v>264</v>
      </c>
      <c r="H397" s="68" t="s">
        <v>273</v>
      </c>
      <c r="I397" s="68" t="s">
        <v>273</v>
      </c>
      <c r="J397" s="68" t="s">
        <v>273</v>
      </c>
      <c r="K397" s="95" t="s">
        <v>29</v>
      </c>
      <c r="L397" s="95" t="s">
        <v>21</v>
      </c>
      <c r="M397" s="69" t="str">
        <f t="shared" si="74"/>
        <v>B - Raro / 4 - Mayor</v>
      </c>
      <c r="N397" s="69" t="str">
        <f t="shared" si="75"/>
        <v>B4</v>
      </c>
      <c r="O397" s="70" t="str">
        <f>VLOOKUP(N397,'MATRIZ RAM VALORACIÓN'!$AD$10:$AE$45,2,0)</f>
        <v>Medio</v>
      </c>
      <c r="P397" s="71" t="str">
        <f t="shared" si="76"/>
        <v>Bajo</v>
      </c>
      <c r="Q397" s="101" t="s">
        <v>936</v>
      </c>
      <c r="R397" s="145" t="s">
        <v>3083</v>
      </c>
      <c r="S397" s="179" t="s">
        <v>45</v>
      </c>
      <c r="T397" s="146" t="s">
        <v>2090</v>
      </c>
      <c r="U397" s="84" t="s">
        <v>318</v>
      </c>
      <c r="V397" s="73" t="s">
        <v>265</v>
      </c>
      <c r="W397" s="68" t="s">
        <v>273</v>
      </c>
      <c r="X397" s="68" t="s">
        <v>264</v>
      </c>
      <c r="Y397" s="68" t="s">
        <v>264</v>
      </c>
      <c r="Z397" s="68" t="s">
        <v>264</v>
      </c>
      <c r="AA397" s="68" t="s">
        <v>264</v>
      </c>
      <c r="AB397" s="68" t="s">
        <v>264</v>
      </c>
      <c r="AC397" s="68" t="s">
        <v>264</v>
      </c>
      <c r="AD397" s="68" t="s">
        <v>264</v>
      </c>
      <c r="AE397" s="68" t="s">
        <v>264</v>
      </c>
      <c r="AF397" s="68" t="s">
        <v>264</v>
      </c>
      <c r="AG397" s="68" t="s">
        <v>273</v>
      </c>
      <c r="AH397" s="73" t="s">
        <v>22</v>
      </c>
      <c r="AI397" s="74" t="str">
        <f t="shared" si="80"/>
        <v>Moderado</v>
      </c>
      <c r="AJ397" s="75" t="s">
        <v>313</v>
      </c>
      <c r="AK397" s="99" t="s">
        <v>10</v>
      </c>
      <c r="AL397" s="99" t="s">
        <v>17</v>
      </c>
      <c r="AM397" s="98" t="str">
        <f t="shared" si="79"/>
        <v>B4FuerteDirectamente Indirectamente</v>
      </c>
      <c r="AN397" s="75" t="str">
        <f>VLOOKUP(AO397,Hoja3!$G$2:$H$648,2,0)</f>
        <v>A:Improbable / 3:Moderado</v>
      </c>
      <c r="AO397" s="69" t="str">
        <f>VLOOKUP(AM397,Hoja3!F:G,2,0)</f>
        <v>A3</v>
      </c>
      <c r="AP397" s="70" t="str">
        <f>VLOOKUP(AO397,'MATRIZ RAM VALORACIÓN'!$AD$10:$AE$45,2,0)</f>
        <v>Bajo</v>
      </c>
      <c r="AQ397" s="189"/>
      <c r="AR397" s="189"/>
      <c r="AS397" s="110"/>
      <c r="AT397" s="88">
        <f>IF(U397="Automático",30,IF(U397="Manual Dependiente de TI",15,IF(U397="Manual",5,0)))</f>
        <v>5</v>
      </c>
      <c r="AU397" s="88">
        <f>IF(AH397="Observaciones en operatividad",0,IF(AH397="Observaciones en diseño",20,IF(AH397="Sin observaciones",70,0)))</f>
        <v>70</v>
      </c>
      <c r="AV397" s="89">
        <f t="shared" si="78"/>
        <v>75</v>
      </c>
    </row>
    <row r="398" spans="1:48" s="111" customFormat="1" ht="164.25" customHeight="1" x14ac:dyDescent="0.3">
      <c r="A398" s="98" t="s">
        <v>895</v>
      </c>
      <c r="B398" s="98" t="s">
        <v>761</v>
      </c>
      <c r="C398" s="335" t="s">
        <v>3572</v>
      </c>
      <c r="D398" s="101" t="s">
        <v>3576</v>
      </c>
      <c r="E398" s="68" t="s">
        <v>273</v>
      </c>
      <c r="F398" s="68" t="s">
        <v>273</v>
      </c>
      <c r="G398" s="68" t="s">
        <v>264</v>
      </c>
      <c r="H398" s="68" t="s">
        <v>273</v>
      </c>
      <c r="I398" s="68" t="s">
        <v>273</v>
      </c>
      <c r="J398" s="68" t="s">
        <v>273</v>
      </c>
      <c r="K398" s="95" t="s">
        <v>29</v>
      </c>
      <c r="L398" s="95" t="s">
        <v>21</v>
      </c>
      <c r="M398" s="69" t="str">
        <f t="shared" si="74"/>
        <v>B - Raro / 4 - Mayor</v>
      </c>
      <c r="N398" s="69" t="str">
        <f t="shared" si="75"/>
        <v>B4</v>
      </c>
      <c r="O398" s="70" t="str">
        <f>VLOOKUP(N398,'MATRIZ RAM VALORACIÓN'!$AD$10:$AE$45,2,0)</f>
        <v>Medio</v>
      </c>
      <c r="P398" s="71" t="str">
        <f t="shared" si="76"/>
        <v>Bajo</v>
      </c>
      <c r="Q398" s="101" t="s">
        <v>935</v>
      </c>
      <c r="R398" s="101" t="s">
        <v>2642</v>
      </c>
      <c r="S398" s="180" t="s">
        <v>45</v>
      </c>
      <c r="T398" s="115" t="s">
        <v>2643</v>
      </c>
      <c r="U398" s="73" t="s">
        <v>318</v>
      </c>
      <c r="V398" s="73" t="s">
        <v>267</v>
      </c>
      <c r="W398" s="68" t="s">
        <v>273</v>
      </c>
      <c r="X398" s="68" t="s">
        <v>264</v>
      </c>
      <c r="Y398" s="68" t="s">
        <v>264</v>
      </c>
      <c r="Z398" s="68" t="s">
        <v>264</v>
      </c>
      <c r="AA398" s="68" t="s">
        <v>264</v>
      </c>
      <c r="AB398" s="68" t="s">
        <v>264</v>
      </c>
      <c r="AC398" s="68" t="s">
        <v>264</v>
      </c>
      <c r="AD398" s="68" t="s">
        <v>264</v>
      </c>
      <c r="AE398" s="68" t="s">
        <v>264</v>
      </c>
      <c r="AF398" s="68" t="s">
        <v>264</v>
      </c>
      <c r="AG398" s="68" t="s">
        <v>273</v>
      </c>
      <c r="AH398" s="73" t="s">
        <v>22</v>
      </c>
      <c r="AI398" s="74" t="str">
        <f t="shared" si="80"/>
        <v>Moderado</v>
      </c>
      <c r="AJ398" s="75" t="s">
        <v>313</v>
      </c>
      <c r="AK398" s="99" t="s">
        <v>10</v>
      </c>
      <c r="AL398" s="99" t="s">
        <v>17</v>
      </c>
      <c r="AM398" s="98" t="str">
        <f t="shared" si="79"/>
        <v>B4FuerteDirectamente Indirectamente</v>
      </c>
      <c r="AN398" s="75" t="str">
        <f>VLOOKUP(AO398,Hoja3!$G$2:$H$648,2,0)</f>
        <v>A:Improbable / 3:Moderado</v>
      </c>
      <c r="AO398" s="69" t="str">
        <f>VLOOKUP(AM398,Hoja3!F:G,2,0)</f>
        <v>A3</v>
      </c>
      <c r="AP398" s="70" t="str">
        <f>VLOOKUP(AO398,'MATRIZ RAM VALORACIÓN'!$AD$10:$AE$45,2,0)</f>
        <v>Bajo</v>
      </c>
      <c r="AQ398" s="189"/>
      <c r="AR398" s="189"/>
      <c r="AS398" s="110"/>
      <c r="AT398" s="88">
        <f>IF(U398="Automático",30,IF(U398="Manual Dependiente de TI",15,IF(U398="Manual",5,0)))</f>
        <v>5</v>
      </c>
      <c r="AU398" s="88">
        <f>IF(AH398="Observaciones en operatividad",0,IF(AH398="Observaciones en diseño",20,IF(AH398="Sin observaciones",70,0)))</f>
        <v>70</v>
      </c>
      <c r="AV398" s="89">
        <f t="shared" si="78"/>
        <v>75</v>
      </c>
    </row>
    <row r="399" spans="1:48" s="111" customFormat="1" ht="164.25" customHeight="1" x14ac:dyDescent="0.3">
      <c r="A399" s="98" t="s">
        <v>895</v>
      </c>
      <c r="B399" s="98" t="s">
        <v>761</v>
      </c>
      <c r="C399" s="335" t="s">
        <v>3572</v>
      </c>
      <c r="D399" s="101" t="s">
        <v>3576</v>
      </c>
      <c r="E399" s="68" t="s">
        <v>273</v>
      </c>
      <c r="F399" s="68" t="s">
        <v>273</v>
      </c>
      <c r="G399" s="68" t="s">
        <v>264</v>
      </c>
      <c r="H399" s="68" t="s">
        <v>273</v>
      </c>
      <c r="I399" s="68" t="s">
        <v>273</v>
      </c>
      <c r="J399" s="68" t="s">
        <v>273</v>
      </c>
      <c r="K399" s="95" t="s">
        <v>29</v>
      </c>
      <c r="L399" s="95" t="s">
        <v>21</v>
      </c>
      <c r="M399" s="69" t="str">
        <f t="shared" si="74"/>
        <v>B - Raro / 4 - Mayor</v>
      </c>
      <c r="N399" s="69" t="str">
        <f t="shared" si="75"/>
        <v>B4</v>
      </c>
      <c r="O399" s="70" t="str">
        <f>VLOOKUP(N399,'MATRIZ RAM VALORACIÓN'!$AD$10:$AE$45,2,0)</f>
        <v>Medio</v>
      </c>
      <c r="P399" s="71" t="str">
        <f t="shared" si="76"/>
        <v>Bajo</v>
      </c>
      <c r="Q399" s="101" t="s">
        <v>930</v>
      </c>
      <c r="R399" s="101" t="s">
        <v>931</v>
      </c>
      <c r="S399" s="180" t="s">
        <v>359</v>
      </c>
      <c r="T399" s="170" t="s">
        <v>2651</v>
      </c>
      <c r="U399" s="73" t="s">
        <v>318</v>
      </c>
      <c r="V399" s="73" t="s">
        <v>267</v>
      </c>
      <c r="W399" s="68" t="s">
        <v>273</v>
      </c>
      <c r="X399" s="68" t="s">
        <v>264</v>
      </c>
      <c r="Y399" s="68" t="s">
        <v>264</v>
      </c>
      <c r="Z399" s="68" t="s">
        <v>264</v>
      </c>
      <c r="AA399" s="68" t="s">
        <v>264</v>
      </c>
      <c r="AB399" s="68" t="s">
        <v>264</v>
      </c>
      <c r="AC399" s="68" t="s">
        <v>264</v>
      </c>
      <c r="AD399" s="68" t="s">
        <v>264</v>
      </c>
      <c r="AE399" s="68" t="s">
        <v>264</v>
      </c>
      <c r="AF399" s="68" t="s">
        <v>264</v>
      </c>
      <c r="AG399" s="68" t="s">
        <v>273</v>
      </c>
      <c r="AH399" s="73" t="s">
        <v>22</v>
      </c>
      <c r="AI399" s="74" t="str">
        <f t="shared" si="80"/>
        <v>Moderado</v>
      </c>
      <c r="AJ399" s="75" t="s">
        <v>313</v>
      </c>
      <c r="AK399" s="99" t="s">
        <v>10</v>
      </c>
      <c r="AL399" s="99" t="s">
        <v>17</v>
      </c>
      <c r="AM399" s="98" t="str">
        <f t="shared" si="79"/>
        <v>B4FuerteDirectamente Indirectamente</v>
      </c>
      <c r="AN399" s="75" t="str">
        <f>VLOOKUP(AO399,Hoja3!$G$2:$H$648,2,0)</f>
        <v>A:Improbable / 3:Moderado</v>
      </c>
      <c r="AO399" s="69" t="str">
        <f>VLOOKUP(AM399,Hoja3!F:G,2,0)</f>
        <v>A3</v>
      </c>
      <c r="AP399" s="70" t="str">
        <f>VLOOKUP(AO399,'MATRIZ RAM VALORACIÓN'!$AD$10:$AE$45,2,0)</f>
        <v>Bajo</v>
      </c>
      <c r="AQ399" s="189"/>
      <c r="AR399" s="189"/>
      <c r="AS399" s="110"/>
      <c r="AT399" s="88">
        <f>IF(U399="Automático",30,IF(U399="Manual Dependiente de TI",15,IF(U399="Manual",5,0)))</f>
        <v>5</v>
      </c>
      <c r="AU399" s="88">
        <f>IF(AH399="Observaciones en operatividad",0,IF(AH399="Observaciones en diseño",20,IF(AH399="Sin observaciones",70,0)))</f>
        <v>70</v>
      </c>
      <c r="AV399" s="89">
        <f t="shared" si="78"/>
        <v>75</v>
      </c>
    </row>
    <row r="400" spans="1:48" s="111" customFormat="1" ht="164.25" customHeight="1" x14ac:dyDescent="0.3">
      <c r="A400" s="98" t="s">
        <v>895</v>
      </c>
      <c r="B400" s="98" t="s">
        <v>761</v>
      </c>
      <c r="C400" s="335" t="s">
        <v>3572</v>
      </c>
      <c r="D400" s="101" t="s">
        <v>3576</v>
      </c>
      <c r="E400" s="68" t="s">
        <v>273</v>
      </c>
      <c r="F400" s="68" t="s">
        <v>273</v>
      </c>
      <c r="G400" s="68" t="s">
        <v>264</v>
      </c>
      <c r="H400" s="68" t="s">
        <v>273</v>
      </c>
      <c r="I400" s="68" t="s">
        <v>273</v>
      </c>
      <c r="J400" s="68" t="s">
        <v>273</v>
      </c>
      <c r="K400" s="95" t="s">
        <v>29</v>
      </c>
      <c r="L400" s="95" t="s">
        <v>21</v>
      </c>
      <c r="M400" s="69" t="str">
        <f t="shared" si="74"/>
        <v>B - Raro / 4 - Mayor</v>
      </c>
      <c r="N400" s="69" t="str">
        <f t="shared" si="75"/>
        <v>B4</v>
      </c>
      <c r="O400" s="70" t="str">
        <f>VLOOKUP(N400,'MATRIZ RAM VALORACIÓN'!$AD$10:$AE$45,2,0)</f>
        <v>Medio</v>
      </c>
      <c r="P400" s="71" t="str">
        <f t="shared" ref="P400" si="81">+IF(O400="Muy Alto","Muy Alto",+IF(O400="Alto","Alto",+IF(O400="Intermedio","Medio",+IF(O400="Medio","Bajo",+IF(O400="Bajo","Bajo","Sin Homologacion")))))</f>
        <v>Bajo</v>
      </c>
      <c r="Q400" s="147" t="s">
        <v>1894</v>
      </c>
      <c r="R400" s="101" t="s">
        <v>1903</v>
      </c>
      <c r="S400" s="180" t="s">
        <v>43</v>
      </c>
      <c r="T400" s="115" t="s">
        <v>2086</v>
      </c>
      <c r="U400" s="84" t="s">
        <v>311</v>
      </c>
      <c r="V400" s="73" t="s">
        <v>265</v>
      </c>
      <c r="W400" s="68" t="s">
        <v>273</v>
      </c>
      <c r="X400" s="68" t="s">
        <v>273</v>
      </c>
      <c r="Y400" s="68" t="s">
        <v>273</v>
      </c>
      <c r="Z400" s="68" t="s">
        <v>273</v>
      </c>
      <c r="AA400" s="68" t="s">
        <v>264</v>
      </c>
      <c r="AB400" s="68" t="s">
        <v>264</v>
      </c>
      <c r="AC400" s="68" t="s">
        <v>264</v>
      </c>
      <c r="AD400" s="68" t="s">
        <v>273</v>
      </c>
      <c r="AE400" s="68" t="s">
        <v>264</v>
      </c>
      <c r="AF400" s="68" t="s">
        <v>264</v>
      </c>
      <c r="AG400" s="68" t="s">
        <v>273</v>
      </c>
      <c r="AH400" s="73" t="s">
        <v>22</v>
      </c>
      <c r="AI400" s="74" t="str">
        <f>IF(AV400&gt;=90,"Fuerte",IF(AV400&gt;=75,"Moderado","Débil"))</f>
        <v>Débil</v>
      </c>
      <c r="AJ400" s="75"/>
      <c r="AK400" s="99"/>
      <c r="AL400" s="99"/>
      <c r="AM400" s="98" t="str">
        <f t="shared" si="79"/>
        <v>B4</v>
      </c>
      <c r="AN400" s="75" t="e">
        <f>VLOOKUP(AO400,Hoja3!$G$2:$H$648,2,0)</f>
        <v>#N/A</v>
      </c>
      <c r="AO400" s="69" t="e">
        <f>VLOOKUP(AM400,Hoja3!F:G,2,0)</f>
        <v>#N/A</v>
      </c>
      <c r="AP400" s="70" t="e">
        <f>VLOOKUP(AO400,'MATRIZ RAM VALORACIÓN'!$AD$10:$AE$45,2,0)</f>
        <v>#N/A</v>
      </c>
      <c r="AQ400" s="189"/>
      <c r="AR400" s="189"/>
      <c r="AS400" s="110"/>
      <c r="AT400" s="88"/>
      <c r="AU400" s="88"/>
      <c r="AV400" s="89"/>
    </row>
    <row r="401" spans="1:48" s="111" customFormat="1" ht="164.25" hidden="1" customHeight="1" x14ac:dyDescent="0.3">
      <c r="A401" s="98" t="s">
        <v>895</v>
      </c>
      <c r="B401" s="98" t="s">
        <v>761</v>
      </c>
      <c r="C401" s="162" t="s">
        <v>941</v>
      </c>
      <c r="D401" s="101" t="s">
        <v>3442</v>
      </c>
      <c r="E401" s="68" t="s">
        <v>273</v>
      </c>
      <c r="F401" s="68" t="s">
        <v>264</v>
      </c>
      <c r="G401" s="68" t="s">
        <v>264</v>
      </c>
      <c r="H401" s="68" t="s">
        <v>264</v>
      </c>
      <c r="I401" s="68" t="s">
        <v>264</v>
      </c>
      <c r="J401" s="68" t="s">
        <v>273</v>
      </c>
      <c r="K401" s="95" t="s">
        <v>29</v>
      </c>
      <c r="L401" s="95" t="s">
        <v>14</v>
      </c>
      <c r="M401" s="69" t="str">
        <f t="shared" si="74"/>
        <v>B - Raro / 5 - Extremo</v>
      </c>
      <c r="N401" s="69" t="str">
        <f t="shared" si="75"/>
        <v>B5</v>
      </c>
      <c r="O401" s="70" t="str">
        <f>VLOOKUP(N401,'MATRIZ RAM VALORACIÓN'!$AD$10:$AE$45,2,0)</f>
        <v>Intermedio</v>
      </c>
      <c r="P401" s="71" t="str">
        <f t="shared" si="76"/>
        <v>Medio</v>
      </c>
      <c r="Q401" s="101" t="s">
        <v>926</v>
      </c>
      <c r="R401" s="101" t="s">
        <v>927</v>
      </c>
      <c r="S401" s="180" t="s">
        <v>45</v>
      </c>
      <c r="T401" s="115" t="s">
        <v>2650</v>
      </c>
      <c r="U401" s="73" t="s">
        <v>318</v>
      </c>
      <c r="V401" s="73" t="s">
        <v>267</v>
      </c>
      <c r="W401" s="68" t="s">
        <v>264</v>
      </c>
      <c r="X401" s="68" t="s">
        <v>264</v>
      </c>
      <c r="Y401" s="68" t="s">
        <v>264</v>
      </c>
      <c r="Z401" s="68" t="s">
        <v>264</v>
      </c>
      <c r="AA401" s="68" t="s">
        <v>264</v>
      </c>
      <c r="AB401" s="68" t="s">
        <v>264</v>
      </c>
      <c r="AC401" s="68" t="s">
        <v>264</v>
      </c>
      <c r="AD401" s="68" t="s">
        <v>273</v>
      </c>
      <c r="AE401" s="68" t="s">
        <v>264</v>
      </c>
      <c r="AF401" s="68" t="s">
        <v>264</v>
      </c>
      <c r="AG401" s="68" t="s">
        <v>273</v>
      </c>
      <c r="AH401" s="73" t="s">
        <v>22</v>
      </c>
      <c r="AI401" s="74" t="str">
        <f t="shared" si="80"/>
        <v>Moderado</v>
      </c>
      <c r="AJ401" s="75" t="s">
        <v>313</v>
      </c>
      <c r="AK401" s="99" t="s">
        <v>10</v>
      </c>
      <c r="AL401" s="99" t="s">
        <v>17</v>
      </c>
      <c r="AM401" s="98" t="str">
        <f t="shared" si="79"/>
        <v>B5FuerteDirectamente Indirectamente</v>
      </c>
      <c r="AN401" s="75" t="str">
        <f>VLOOKUP(AO401,Hoja3!$G$2:$H$648,2,0)</f>
        <v>A:Improbable / 4:Mayor</v>
      </c>
      <c r="AO401" s="69" t="str">
        <f>VLOOKUP(AM401,Hoja3!F:G,2,0)</f>
        <v>A4</v>
      </c>
      <c r="AP401" s="70" t="str">
        <f>VLOOKUP(AO401,'MATRIZ RAM VALORACIÓN'!$AD$10:$AE$45,2,0)</f>
        <v>Bajo</v>
      </c>
      <c r="AQ401" s="189"/>
      <c r="AR401" s="189"/>
      <c r="AS401" s="110"/>
      <c r="AT401" s="88">
        <f t="shared" ref="AT401:AT432" si="82">IF(U401="Automático",30,IF(U401="Manual Dependiente de TI",15,IF(U401="Manual",5,0)))</f>
        <v>5</v>
      </c>
      <c r="AU401" s="88">
        <f t="shared" ref="AU401:AU432" si="83">IF(AH401="Observaciones en operatividad",0,IF(AH401="Observaciones en diseño",20,IF(AH401="Sin observaciones",70,0)))</f>
        <v>70</v>
      </c>
      <c r="AV401" s="89">
        <f t="shared" si="78"/>
        <v>75</v>
      </c>
    </row>
    <row r="402" spans="1:48" s="111" customFormat="1" ht="164.25" hidden="1" customHeight="1" x14ac:dyDescent="0.3">
      <c r="A402" s="98" t="s">
        <v>895</v>
      </c>
      <c r="B402" s="98" t="s">
        <v>761</v>
      </c>
      <c r="C402" s="162" t="s">
        <v>941</v>
      </c>
      <c r="D402" s="101" t="s">
        <v>3442</v>
      </c>
      <c r="E402" s="68" t="s">
        <v>273</v>
      </c>
      <c r="F402" s="68" t="s">
        <v>264</v>
      </c>
      <c r="G402" s="68" t="s">
        <v>264</v>
      </c>
      <c r="H402" s="68" t="s">
        <v>264</v>
      </c>
      <c r="I402" s="68" t="s">
        <v>264</v>
      </c>
      <c r="J402" s="68" t="s">
        <v>273</v>
      </c>
      <c r="K402" s="95" t="s">
        <v>29</v>
      </c>
      <c r="L402" s="95" t="s">
        <v>14</v>
      </c>
      <c r="M402" s="69" t="str">
        <f t="shared" si="74"/>
        <v>B - Raro / 5 - Extremo</v>
      </c>
      <c r="N402" s="69" t="str">
        <f t="shared" si="75"/>
        <v>B5</v>
      </c>
      <c r="O402" s="70" t="str">
        <f>VLOOKUP(N402,'MATRIZ RAM VALORACIÓN'!$AD$10:$AE$45,2,0)</f>
        <v>Intermedio</v>
      </c>
      <c r="P402" s="71" t="str">
        <f t="shared" si="76"/>
        <v>Medio</v>
      </c>
      <c r="Q402" s="101" t="s">
        <v>943</v>
      </c>
      <c r="R402" s="101" t="s">
        <v>2326</v>
      </c>
      <c r="S402" s="180" t="s">
        <v>359</v>
      </c>
      <c r="T402" s="152" t="s">
        <v>2652</v>
      </c>
      <c r="U402" s="73" t="s">
        <v>318</v>
      </c>
      <c r="V402" s="84" t="s">
        <v>267</v>
      </c>
      <c r="W402" s="68" t="s">
        <v>264</v>
      </c>
      <c r="X402" s="68" t="s">
        <v>264</v>
      </c>
      <c r="Y402" s="68" t="s">
        <v>264</v>
      </c>
      <c r="Z402" s="68" t="s">
        <v>264</v>
      </c>
      <c r="AA402" s="68" t="s">
        <v>264</v>
      </c>
      <c r="AB402" s="68" t="s">
        <v>264</v>
      </c>
      <c r="AC402" s="68" t="s">
        <v>273</v>
      </c>
      <c r="AD402" s="68" t="s">
        <v>273</v>
      </c>
      <c r="AE402" s="68" t="s">
        <v>264</v>
      </c>
      <c r="AF402" s="68" t="s">
        <v>264</v>
      </c>
      <c r="AG402" s="68" t="s">
        <v>273</v>
      </c>
      <c r="AH402" s="73" t="s">
        <v>22</v>
      </c>
      <c r="AI402" s="74" t="str">
        <f t="shared" si="80"/>
        <v>Moderado</v>
      </c>
      <c r="AJ402" s="75" t="s">
        <v>313</v>
      </c>
      <c r="AK402" s="99" t="s">
        <v>10</v>
      </c>
      <c r="AL402" s="99" t="s">
        <v>17</v>
      </c>
      <c r="AM402" s="98" t="str">
        <f t="shared" si="79"/>
        <v>B5FuerteDirectamente Indirectamente</v>
      </c>
      <c r="AN402" s="75" t="str">
        <f>VLOOKUP(AO402,Hoja3!$G$2:$H$648,2,0)</f>
        <v>A:Improbable / 4:Mayor</v>
      </c>
      <c r="AO402" s="69" t="str">
        <f>VLOOKUP(AM402,Hoja3!F:G,2,0)</f>
        <v>A4</v>
      </c>
      <c r="AP402" s="70" t="str">
        <f>VLOOKUP(AO402,'MATRIZ RAM VALORACIÓN'!$AD$10:$AE$45,2,0)</f>
        <v>Bajo</v>
      </c>
      <c r="AQ402" s="189"/>
      <c r="AR402" s="189"/>
      <c r="AS402" s="110"/>
      <c r="AT402" s="88">
        <f t="shared" si="82"/>
        <v>5</v>
      </c>
      <c r="AU402" s="88">
        <f t="shared" si="83"/>
        <v>70</v>
      </c>
      <c r="AV402" s="89">
        <f t="shared" si="78"/>
        <v>75</v>
      </c>
    </row>
    <row r="403" spans="1:48" s="111" customFormat="1" ht="164.25" hidden="1" customHeight="1" x14ac:dyDescent="0.3">
      <c r="A403" s="98" t="s">
        <v>895</v>
      </c>
      <c r="B403" s="98" t="s">
        <v>385</v>
      </c>
      <c r="C403" s="162" t="s">
        <v>2610</v>
      </c>
      <c r="D403" s="101" t="s">
        <v>2209</v>
      </c>
      <c r="E403" s="68" t="s">
        <v>264</v>
      </c>
      <c r="F403" s="68" t="s">
        <v>264</v>
      </c>
      <c r="G403" s="68" t="s">
        <v>264</v>
      </c>
      <c r="H403" s="68" t="s">
        <v>264</v>
      </c>
      <c r="I403" s="68" t="s">
        <v>264</v>
      </c>
      <c r="J403" s="68" t="s">
        <v>264</v>
      </c>
      <c r="K403" s="95" t="s">
        <v>25</v>
      </c>
      <c r="L403" s="95" t="s">
        <v>14</v>
      </c>
      <c r="M403" s="69" t="str">
        <f t="shared" si="74"/>
        <v>C - Posible / 5 - Extremo</v>
      </c>
      <c r="N403" s="69" t="str">
        <f t="shared" si="75"/>
        <v>C5</v>
      </c>
      <c r="O403" s="70" t="str">
        <f>VLOOKUP(N403,'MATRIZ RAM VALORACIÓN'!$AD$10:$AE$45,2,0)</f>
        <v>Intermedio</v>
      </c>
      <c r="P403" s="71" t="str">
        <f t="shared" si="76"/>
        <v>Medio</v>
      </c>
      <c r="Q403" s="101" t="s">
        <v>3123</v>
      </c>
      <c r="R403" s="101" t="s">
        <v>3122</v>
      </c>
      <c r="S403" s="180" t="s">
        <v>359</v>
      </c>
      <c r="T403" s="146" t="s">
        <v>3125</v>
      </c>
      <c r="U403" s="73" t="s">
        <v>318</v>
      </c>
      <c r="V403" s="73" t="s">
        <v>267</v>
      </c>
      <c r="W403" s="68" t="s">
        <v>264</v>
      </c>
      <c r="X403" s="68" t="s">
        <v>264</v>
      </c>
      <c r="Y403" s="68" t="s">
        <v>264</v>
      </c>
      <c r="Z403" s="68" t="s">
        <v>264</v>
      </c>
      <c r="AA403" s="68" t="s">
        <v>264</v>
      </c>
      <c r="AB403" s="68" t="s">
        <v>264</v>
      </c>
      <c r="AC403" s="68" t="s">
        <v>264</v>
      </c>
      <c r="AD403" s="68" t="s">
        <v>264</v>
      </c>
      <c r="AE403" s="68" t="s">
        <v>264</v>
      </c>
      <c r="AF403" s="68" t="s">
        <v>264</v>
      </c>
      <c r="AG403" s="68" t="s">
        <v>273</v>
      </c>
      <c r="AH403" s="73" t="s">
        <v>22</v>
      </c>
      <c r="AI403" s="74" t="str">
        <f t="shared" si="80"/>
        <v>Moderado</v>
      </c>
      <c r="AJ403" s="75" t="s">
        <v>313</v>
      </c>
      <c r="AK403" s="99" t="s">
        <v>10</v>
      </c>
      <c r="AL403" s="99" t="s">
        <v>17</v>
      </c>
      <c r="AM403" s="98" t="str">
        <f t="shared" si="79"/>
        <v>C5FuerteDirectamente Indirectamente</v>
      </c>
      <c r="AN403" s="75" t="str">
        <f>VLOOKUP(AO403,Hoja3!$G$2:$H$648,2,0)</f>
        <v>A:Improbable / 4:Mayor</v>
      </c>
      <c r="AO403" s="69" t="str">
        <f>VLOOKUP(AM403,Hoja3!F:G,2,0)</f>
        <v>A4</v>
      </c>
      <c r="AP403" s="70" t="str">
        <f>VLOOKUP(AO403,'MATRIZ RAM VALORACIÓN'!$AD$10:$AE$45,2,0)</f>
        <v>Bajo</v>
      </c>
      <c r="AQ403" s="189"/>
      <c r="AR403" s="189"/>
      <c r="AS403" s="110"/>
      <c r="AT403" s="88">
        <f t="shared" si="82"/>
        <v>5</v>
      </c>
      <c r="AU403" s="88">
        <f t="shared" si="83"/>
        <v>70</v>
      </c>
      <c r="AV403" s="89">
        <f t="shared" si="78"/>
        <v>75</v>
      </c>
    </row>
    <row r="404" spans="1:48" s="111" customFormat="1" ht="164.25" hidden="1" customHeight="1" x14ac:dyDescent="0.3">
      <c r="A404" s="98" t="s">
        <v>895</v>
      </c>
      <c r="B404" s="98" t="s">
        <v>761</v>
      </c>
      <c r="C404" s="162" t="s">
        <v>2610</v>
      </c>
      <c r="D404" s="101" t="s">
        <v>2209</v>
      </c>
      <c r="E404" s="68" t="s">
        <v>264</v>
      </c>
      <c r="F404" s="68" t="s">
        <v>264</v>
      </c>
      <c r="G404" s="68" t="s">
        <v>264</v>
      </c>
      <c r="H404" s="68" t="s">
        <v>264</v>
      </c>
      <c r="I404" s="68" t="s">
        <v>264</v>
      </c>
      <c r="J404" s="68" t="s">
        <v>264</v>
      </c>
      <c r="K404" s="95" t="s">
        <v>25</v>
      </c>
      <c r="L404" s="95" t="s">
        <v>14</v>
      </c>
      <c r="M404" s="69" t="str">
        <f t="shared" si="74"/>
        <v>C - Posible / 5 - Extremo</v>
      </c>
      <c r="N404" s="69" t="str">
        <f t="shared" si="75"/>
        <v>C5</v>
      </c>
      <c r="O404" s="70" t="str">
        <f>VLOOKUP(N404,'MATRIZ RAM VALORACIÓN'!$AD$10:$AE$45,2,0)</f>
        <v>Intermedio</v>
      </c>
      <c r="P404" s="71" t="str">
        <f t="shared" si="76"/>
        <v>Medio</v>
      </c>
      <c r="Q404" s="101" t="s">
        <v>2645</v>
      </c>
      <c r="R404" s="101" t="s">
        <v>2644</v>
      </c>
      <c r="S404" s="180" t="s">
        <v>38</v>
      </c>
      <c r="T404" s="115" t="s">
        <v>2653</v>
      </c>
      <c r="U404" s="73" t="s">
        <v>318</v>
      </c>
      <c r="V404" s="73" t="s">
        <v>267</v>
      </c>
      <c r="W404" s="68" t="s">
        <v>264</v>
      </c>
      <c r="X404" s="68" t="s">
        <v>264</v>
      </c>
      <c r="Y404" s="68" t="s">
        <v>264</v>
      </c>
      <c r="Z404" s="68" t="s">
        <v>264</v>
      </c>
      <c r="AA404" s="68" t="s">
        <v>264</v>
      </c>
      <c r="AB404" s="68" t="s">
        <v>264</v>
      </c>
      <c r="AC404" s="68" t="s">
        <v>264</v>
      </c>
      <c r="AD404" s="68" t="s">
        <v>264</v>
      </c>
      <c r="AE404" s="68" t="s">
        <v>264</v>
      </c>
      <c r="AF404" s="68" t="s">
        <v>264</v>
      </c>
      <c r="AG404" s="68" t="s">
        <v>273</v>
      </c>
      <c r="AH404" s="73" t="s">
        <v>22</v>
      </c>
      <c r="AI404" s="74" t="str">
        <f t="shared" si="80"/>
        <v>Moderado</v>
      </c>
      <c r="AJ404" s="75" t="s">
        <v>313</v>
      </c>
      <c r="AK404" s="99" t="s">
        <v>10</v>
      </c>
      <c r="AL404" s="99" t="s">
        <v>17</v>
      </c>
      <c r="AM404" s="98" t="str">
        <f t="shared" si="79"/>
        <v>C5FuerteDirectamente Indirectamente</v>
      </c>
      <c r="AN404" s="75" t="str">
        <f>VLOOKUP(AO404,Hoja3!$G$2:$H$648,2,0)</f>
        <v>A:Improbable / 4:Mayor</v>
      </c>
      <c r="AO404" s="69" t="str">
        <f>VLOOKUP(AM404,Hoja3!F:G,2,0)</f>
        <v>A4</v>
      </c>
      <c r="AP404" s="70" t="str">
        <f>VLOOKUP(AO404,'MATRIZ RAM VALORACIÓN'!$AD$10:$AE$45,2,0)</f>
        <v>Bajo</v>
      </c>
      <c r="AQ404" s="189"/>
      <c r="AR404" s="189"/>
      <c r="AS404" s="110"/>
      <c r="AT404" s="88">
        <f t="shared" si="82"/>
        <v>5</v>
      </c>
      <c r="AU404" s="88">
        <f t="shared" si="83"/>
        <v>70</v>
      </c>
      <c r="AV404" s="89">
        <f t="shared" si="78"/>
        <v>75</v>
      </c>
    </row>
    <row r="405" spans="1:48" s="111" customFormat="1" ht="164.25" hidden="1" customHeight="1" x14ac:dyDescent="0.3">
      <c r="A405" s="98" t="s">
        <v>895</v>
      </c>
      <c r="B405" s="98" t="s">
        <v>761</v>
      </c>
      <c r="C405" s="162" t="s">
        <v>2611</v>
      </c>
      <c r="D405" s="101" t="s">
        <v>2649</v>
      </c>
      <c r="E405" s="68" t="s">
        <v>273</v>
      </c>
      <c r="F405" s="68" t="s">
        <v>264</v>
      </c>
      <c r="G405" s="68" t="s">
        <v>264</v>
      </c>
      <c r="H405" s="68" t="s">
        <v>264</v>
      </c>
      <c r="I405" s="68" t="s">
        <v>264</v>
      </c>
      <c r="J405" s="68" t="s">
        <v>273</v>
      </c>
      <c r="K405" s="95" t="s">
        <v>29</v>
      </c>
      <c r="L405" s="95" t="s">
        <v>14</v>
      </c>
      <c r="M405" s="69" t="str">
        <f t="shared" si="74"/>
        <v>B - Raro / 5 - Extremo</v>
      </c>
      <c r="N405" s="69" t="str">
        <f t="shared" si="75"/>
        <v>B5</v>
      </c>
      <c r="O405" s="70" t="str">
        <f>VLOOKUP(N405,'MATRIZ RAM VALORACIÓN'!$AD$10:$AE$45,2,0)</f>
        <v>Intermedio</v>
      </c>
      <c r="P405" s="71" t="str">
        <f t="shared" si="76"/>
        <v>Medio</v>
      </c>
      <c r="Q405" s="101" t="s">
        <v>935</v>
      </c>
      <c r="R405" s="101" t="s">
        <v>2642</v>
      </c>
      <c r="S405" s="180" t="s">
        <v>45</v>
      </c>
      <c r="T405" s="115" t="s">
        <v>2643</v>
      </c>
      <c r="U405" s="73" t="s">
        <v>318</v>
      </c>
      <c r="V405" s="73" t="s">
        <v>267</v>
      </c>
      <c r="W405" s="68" t="s">
        <v>273</v>
      </c>
      <c r="X405" s="68" t="s">
        <v>264</v>
      </c>
      <c r="Y405" s="68" t="s">
        <v>264</v>
      </c>
      <c r="Z405" s="68" t="s">
        <v>264</v>
      </c>
      <c r="AA405" s="68" t="s">
        <v>264</v>
      </c>
      <c r="AB405" s="68" t="s">
        <v>264</v>
      </c>
      <c r="AC405" s="68" t="s">
        <v>264</v>
      </c>
      <c r="AD405" s="68" t="s">
        <v>264</v>
      </c>
      <c r="AE405" s="68" t="s">
        <v>264</v>
      </c>
      <c r="AF405" s="68" t="s">
        <v>264</v>
      </c>
      <c r="AG405" s="68" t="s">
        <v>273</v>
      </c>
      <c r="AH405" s="73" t="s">
        <v>22</v>
      </c>
      <c r="AI405" s="74" t="str">
        <f t="shared" si="80"/>
        <v>Moderado</v>
      </c>
      <c r="AJ405" s="75" t="s">
        <v>313</v>
      </c>
      <c r="AK405" s="99" t="s">
        <v>10</v>
      </c>
      <c r="AL405" s="99" t="s">
        <v>17</v>
      </c>
      <c r="AM405" s="98" t="str">
        <f t="shared" si="79"/>
        <v>B5FuerteDirectamente Indirectamente</v>
      </c>
      <c r="AN405" s="75" t="str">
        <f>VLOOKUP(AO405,Hoja3!$G$2:$H$648,2,0)</f>
        <v>A:Improbable / 4:Mayor</v>
      </c>
      <c r="AO405" s="69" t="str">
        <f>VLOOKUP(AM405,Hoja3!F:G,2,0)</f>
        <v>A4</v>
      </c>
      <c r="AP405" s="70" t="str">
        <f>VLOOKUP(AO405,'MATRIZ RAM VALORACIÓN'!$AD$10:$AE$45,2,0)</f>
        <v>Bajo</v>
      </c>
      <c r="AQ405" s="189"/>
      <c r="AR405" s="189"/>
      <c r="AS405" s="110"/>
      <c r="AT405" s="88">
        <f t="shared" si="82"/>
        <v>5</v>
      </c>
      <c r="AU405" s="88">
        <f t="shared" si="83"/>
        <v>70</v>
      </c>
      <c r="AV405" s="89">
        <f t="shared" si="78"/>
        <v>75</v>
      </c>
    </row>
    <row r="406" spans="1:48" s="111" customFormat="1" ht="164.25" hidden="1" customHeight="1" x14ac:dyDescent="0.3">
      <c r="A406" s="98" t="s">
        <v>895</v>
      </c>
      <c r="B406" s="98" t="s">
        <v>761</v>
      </c>
      <c r="C406" s="162" t="s">
        <v>2611</v>
      </c>
      <c r="D406" s="101" t="s">
        <v>2649</v>
      </c>
      <c r="E406" s="68" t="s">
        <v>273</v>
      </c>
      <c r="F406" s="68" t="s">
        <v>264</v>
      </c>
      <c r="G406" s="68" t="s">
        <v>264</v>
      </c>
      <c r="H406" s="68" t="s">
        <v>264</v>
      </c>
      <c r="I406" s="68" t="s">
        <v>264</v>
      </c>
      <c r="J406" s="68" t="s">
        <v>273</v>
      </c>
      <c r="K406" s="95" t="s">
        <v>29</v>
      </c>
      <c r="L406" s="95" t="s">
        <v>14</v>
      </c>
      <c r="M406" s="69" t="str">
        <f t="shared" si="74"/>
        <v>B - Raro / 5 - Extremo</v>
      </c>
      <c r="N406" s="69" t="str">
        <f t="shared" si="75"/>
        <v>B5</v>
      </c>
      <c r="O406" s="70" t="str">
        <f>VLOOKUP(N406,'MATRIZ RAM VALORACIÓN'!$AD$10:$AE$45,2,0)</f>
        <v>Intermedio</v>
      </c>
      <c r="P406" s="71" t="str">
        <f t="shared" si="76"/>
        <v>Medio</v>
      </c>
      <c r="Q406" s="101" t="s">
        <v>944</v>
      </c>
      <c r="R406" s="114" t="s">
        <v>2646</v>
      </c>
      <c r="S406" s="180" t="s">
        <v>45</v>
      </c>
      <c r="T406" s="152" t="s">
        <v>945</v>
      </c>
      <c r="U406" s="73" t="s">
        <v>318</v>
      </c>
      <c r="V406" s="73" t="s">
        <v>267</v>
      </c>
      <c r="W406" s="68" t="s">
        <v>264</v>
      </c>
      <c r="X406" s="68" t="s">
        <v>264</v>
      </c>
      <c r="Y406" s="68" t="s">
        <v>264</v>
      </c>
      <c r="Z406" s="68" t="s">
        <v>264</v>
      </c>
      <c r="AA406" s="68" t="s">
        <v>264</v>
      </c>
      <c r="AB406" s="68" t="s">
        <v>264</v>
      </c>
      <c r="AC406" s="68" t="s">
        <v>264</v>
      </c>
      <c r="AD406" s="68" t="s">
        <v>264</v>
      </c>
      <c r="AE406" s="68" t="s">
        <v>264</v>
      </c>
      <c r="AF406" s="68" t="s">
        <v>264</v>
      </c>
      <c r="AG406" s="68" t="s">
        <v>273</v>
      </c>
      <c r="AH406" s="73" t="s">
        <v>22</v>
      </c>
      <c r="AI406" s="74" t="str">
        <f t="shared" si="80"/>
        <v>Moderado</v>
      </c>
      <c r="AJ406" s="75" t="s">
        <v>313</v>
      </c>
      <c r="AK406" s="99" t="s">
        <v>10</v>
      </c>
      <c r="AL406" s="99" t="s">
        <v>17</v>
      </c>
      <c r="AM406" s="98" t="str">
        <f t="shared" si="79"/>
        <v>B5FuerteDirectamente Indirectamente</v>
      </c>
      <c r="AN406" s="75" t="str">
        <f>VLOOKUP(AO406,Hoja3!$G$2:$H$648,2,0)</f>
        <v>A:Improbable / 4:Mayor</v>
      </c>
      <c r="AO406" s="69" t="str">
        <f>VLOOKUP(AM406,Hoja3!F:G,2,0)</f>
        <v>A4</v>
      </c>
      <c r="AP406" s="70" t="str">
        <f>VLOOKUP(AO406,'MATRIZ RAM VALORACIÓN'!$AD$10:$AE$45,2,0)</f>
        <v>Bajo</v>
      </c>
      <c r="AQ406" s="189"/>
      <c r="AR406" s="189"/>
      <c r="AS406" s="110"/>
      <c r="AT406" s="88">
        <f t="shared" si="82"/>
        <v>5</v>
      </c>
      <c r="AU406" s="88">
        <f t="shared" si="83"/>
        <v>70</v>
      </c>
      <c r="AV406" s="89">
        <f t="shared" si="78"/>
        <v>75</v>
      </c>
    </row>
    <row r="407" spans="1:48" s="111" customFormat="1" ht="164.25" hidden="1" customHeight="1" x14ac:dyDescent="0.3">
      <c r="A407" s="206" t="s">
        <v>895</v>
      </c>
      <c r="B407" s="98" t="s">
        <v>761</v>
      </c>
      <c r="C407" s="162" t="s">
        <v>3322</v>
      </c>
      <c r="D407" s="101" t="s">
        <v>3326</v>
      </c>
      <c r="E407" s="68" t="s">
        <v>264</v>
      </c>
      <c r="F407" s="68" t="s">
        <v>264</v>
      </c>
      <c r="G407" s="68" t="s">
        <v>264</v>
      </c>
      <c r="H407" s="68" t="s">
        <v>264</v>
      </c>
      <c r="I407" s="68" t="s">
        <v>264</v>
      </c>
      <c r="J407" s="68" t="s">
        <v>264</v>
      </c>
      <c r="K407" s="95" t="s">
        <v>13</v>
      </c>
      <c r="L407" s="95" t="s">
        <v>14</v>
      </c>
      <c r="M407" s="69" t="str">
        <f t="shared" si="74"/>
        <v>E - Muy Probable / 5 - Extremo</v>
      </c>
      <c r="N407" s="69" t="str">
        <f t="shared" si="75"/>
        <v>E5</v>
      </c>
      <c r="O407" s="70" t="str">
        <f>VLOOKUP(N407,'MATRIZ RAM VALORACIÓN'!$AD$10:$AE$45,2,0)</f>
        <v>Alto</v>
      </c>
      <c r="P407" s="71" t="str">
        <f t="shared" si="76"/>
        <v>Alto</v>
      </c>
      <c r="Q407" s="137" t="s">
        <v>2064</v>
      </c>
      <c r="R407" s="137" t="s">
        <v>1646</v>
      </c>
      <c r="S407" s="180" t="s">
        <v>18</v>
      </c>
      <c r="T407" s="175" t="s">
        <v>1651</v>
      </c>
      <c r="U407" s="73" t="s">
        <v>318</v>
      </c>
      <c r="V407" s="73" t="s">
        <v>267</v>
      </c>
      <c r="W407" s="68" t="s">
        <v>264</v>
      </c>
      <c r="X407" s="68" t="s">
        <v>273</v>
      </c>
      <c r="Y407" s="68" t="s">
        <v>264</v>
      </c>
      <c r="Z407" s="68" t="s">
        <v>264</v>
      </c>
      <c r="AA407" s="68" t="s">
        <v>264</v>
      </c>
      <c r="AB407" s="68" t="s">
        <v>264</v>
      </c>
      <c r="AC407" s="68" t="s">
        <v>273</v>
      </c>
      <c r="AD407" s="68" t="s">
        <v>264</v>
      </c>
      <c r="AE407" s="68" t="s">
        <v>264</v>
      </c>
      <c r="AF407" s="68" t="s">
        <v>264</v>
      </c>
      <c r="AG407" s="68" t="s">
        <v>273</v>
      </c>
      <c r="AH407" s="73" t="s">
        <v>22</v>
      </c>
      <c r="AI407" s="74" t="s">
        <v>415</v>
      </c>
      <c r="AJ407" s="75" t="s">
        <v>313</v>
      </c>
      <c r="AK407" s="99" t="s">
        <v>10</v>
      </c>
      <c r="AL407" s="99" t="s">
        <v>17</v>
      </c>
      <c r="AM407" s="98" t="str">
        <f t="shared" si="79"/>
        <v>E5FuerteDirectamente Indirectamente</v>
      </c>
      <c r="AN407" s="75" t="str">
        <f>VLOOKUP(AO407,Hoja3!$G$2:$H$648,2,0)</f>
        <v>C:Posible / 4:Mayor</v>
      </c>
      <c r="AO407" s="69" t="str">
        <f>VLOOKUP(AM407,Hoja3!F:G,2,0)</f>
        <v>C4</v>
      </c>
      <c r="AP407" s="70" t="str">
        <f>VLOOKUP(AO407,'MATRIZ RAM VALORACIÓN'!$AD$10:$AE$45,2,0)</f>
        <v>Intermedio</v>
      </c>
      <c r="AQ407" s="189"/>
      <c r="AR407" s="189"/>
      <c r="AS407" s="110"/>
      <c r="AT407" s="88">
        <f t="shared" si="82"/>
        <v>5</v>
      </c>
      <c r="AU407" s="88">
        <f t="shared" si="83"/>
        <v>70</v>
      </c>
      <c r="AV407" s="89">
        <f t="shared" si="78"/>
        <v>75</v>
      </c>
    </row>
    <row r="408" spans="1:48" s="111" customFormat="1" ht="164.25" hidden="1" customHeight="1" x14ac:dyDescent="0.3">
      <c r="A408" s="206" t="s">
        <v>895</v>
      </c>
      <c r="B408" s="98" t="s">
        <v>761</v>
      </c>
      <c r="C408" s="162" t="s">
        <v>3322</v>
      </c>
      <c r="D408" s="101" t="s">
        <v>3326</v>
      </c>
      <c r="E408" s="68" t="s">
        <v>264</v>
      </c>
      <c r="F408" s="68" t="s">
        <v>264</v>
      </c>
      <c r="G408" s="68" t="s">
        <v>264</v>
      </c>
      <c r="H408" s="68" t="s">
        <v>264</v>
      </c>
      <c r="I408" s="68" t="s">
        <v>264</v>
      </c>
      <c r="J408" s="68" t="s">
        <v>264</v>
      </c>
      <c r="K408" s="95" t="s">
        <v>13</v>
      </c>
      <c r="L408" s="95" t="s">
        <v>14</v>
      </c>
      <c r="M408" s="69" t="str">
        <f t="shared" si="74"/>
        <v>E - Muy Probable / 5 - Extremo</v>
      </c>
      <c r="N408" s="69" t="str">
        <f t="shared" si="75"/>
        <v>E5</v>
      </c>
      <c r="O408" s="70" t="str">
        <f>VLOOKUP(N408,'MATRIZ RAM VALORACIÓN'!$AD$10:$AE$45,2,0)</f>
        <v>Alto</v>
      </c>
      <c r="P408" s="71" t="str">
        <f t="shared" si="76"/>
        <v>Alto</v>
      </c>
      <c r="Q408" s="115" t="s">
        <v>1824</v>
      </c>
      <c r="R408" s="137" t="s">
        <v>1823</v>
      </c>
      <c r="S408" s="180" t="s">
        <v>38</v>
      </c>
      <c r="T408" s="94" t="s">
        <v>1031</v>
      </c>
      <c r="U408" s="73" t="s">
        <v>318</v>
      </c>
      <c r="V408" s="73" t="s">
        <v>267</v>
      </c>
      <c r="W408" s="68" t="s">
        <v>264</v>
      </c>
      <c r="X408" s="68" t="s">
        <v>264</v>
      </c>
      <c r="Y408" s="68" t="s">
        <v>264</v>
      </c>
      <c r="Z408" s="68" t="s">
        <v>264</v>
      </c>
      <c r="AA408" s="68" t="s">
        <v>264</v>
      </c>
      <c r="AB408" s="68" t="s">
        <v>264</v>
      </c>
      <c r="AC408" s="68" t="s">
        <v>273</v>
      </c>
      <c r="AD408" s="68" t="s">
        <v>264</v>
      </c>
      <c r="AE408" s="68" t="s">
        <v>264</v>
      </c>
      <c r="AF408" s="68" t="s">
        <v>264</v>
      </c>
      <c r="AG408" s="68" t="s">
        <v>273</v>
      </c>
      <c r="AH408" s="73" t="s">
        <v>22</v>
      </c>
      <c r="AI408" s="74" t="s">
        <v>415</v>
      </c>
      <c r="AJ408" s="75" t="s">
        <v>313</v>
      </c>
      <c r="AK408" s="99" t="s">
        <v>10</v>
      </c>
      <c r="AL408" s="99" t="s">
        <v>17</v>
      </c>
      <c r="AM408" s="98" t="str">
        <f t="shared" si="79"/>
        <v>E5FuerteDirectamente Indirectamente</v>
      </c>
      <c r="AN408" s="75" t="str">
        <f>VLOOKUP(AO408,Hoja3!$G$2:$H$648,2,0)</f>
        <v>C:Posible / 4:Mayor</v>
      </c>
      <c r="AO408" s="69" t="str">
        <f>VLOOKUP(AM408,Hoja3!F:G,2,0)</f>
        <v>C4</v>
      </c>
      <c r="AP408" s="70" t="str">
        <f>VLOOKUP(AO408,'MATRIZ RAM VALORACIÓN'!$AD$10:$AE$45,2,0)</f>
        <v>Intermedio</v>
      </c>
      <c r="AQ408" s="189"/>
      <c r="AR408" s="189"/>
      <c r="AS408" s="110"/>
      <c r="AT408" s="88">
        <f t="shared" si="82"/>
        <v>5</v>
      </c>
      <c r="AU408" s="88">
        <f t="shared" si="83"/>
        <v>70</v>
      </c>
      <c r="AV408" s="89">
        <f t="shared" si="78"/>
        <v>75</v>
      </c>
    </row>
    <row r="409" spans="1:48" s="111" customFormat="1" ht="164.25" hidden="1" customHeight="1" x14ac:dyDescent="0.3">
      <c r="A409" s="206" t="s">
        <v>895</v>
      </c>
      <c r="B409" s="98" t="s">
        <v>761</v>
      </c>
      <c r="C409" s="162" t="s">
        <v>3322</v>
      </c>
      <c r="D409" s="101" t="s">
        <v>3326</v>
      </c>
      <c r="E409" s="68" t="s">
        <v>264</v>
      </c>
      <c r="F409" s="68" t="s">
        <v>264</v>
      </c>
      <c r="G409" s="68" t="s">
        <v>264</v>
      </c>
      <c r="H409" s="68" t="s">
        <v>264</v>
      </c>
      <c r="I409" s="68" t="s">
        <v>264</v>
      </c>
      <c r="J409" s="68" t="s">
        <v>264</v>
      </c>
      <c r="K409" s="95" t="s">
        <v>13</v>
      </c>
      <c r="L409" s="95" t="s">
        <v>14</v>
      </c>
      <c r="M409" s="69" t="str">
        <f t="shared" si="74"/>
        <v>E - Muy Probable / 5 - Extremo</v>
      </c>
      <c r="N409" s="69" t="str">
        <f t="shared" si="75"/>
        <v>E5</v>
      </c>
      <c r="O409" s="70" t="str">
        <f>VLOOKUP(N409,'MATRIZ RAM VALORACIÓN'!$AD$10:$AE$45,2,0)</f>
        <v>Alto</v>
      </c>
      <c r="P409" s="71" t="str">
        <f t="shared" si="76"/>
        <v>Alto</v>
      </c>
      <c r="Q409" s="115" t="s">
        <v>3519</v>
      </c>
      <c r="R409" s="137" t="s">
        <v>3520</v>
      </c>
      <c r="S409" s="180" t="s">
        <v>33</v>
      </c>
      <c r="T409" s="94" t="s">
        <v>2097</v>
      </c>
      <c r="U409" s="73" t="s">
        <v>318</v>
      </c>
      <c r="V409" s="73" t="s">
        <v>267</v>
      </c>
      <c r="W409" s="68" t="s">
        <v>273</v>
      </c>
      <c r="X409" s="68" t="s">
        <v>264</v>
      </c>
      <c r="Y409" s="68" t="s">
        <v>273</v>
      </c>
      <c r="Z409" s="68" t="s">
        <v>264</v>
      </c>
      <c r="AA409" s="68" t="s">
        <v>273</v>
      </c>
      <c r="AB409" s="68" t="s">
        <v>264</v>
      </c>
      <c r="AC409" s="68" t="s">
        <v>273</v>
      </c>
      <c r="AD409" s="68" t="s">
        <v>264</v>
      </c>
      <c r="AE409" s="68" t="s">
        <v>264</v>
      </c>
      <c r="AF409" s="68" t="s">
        <v>264</v>
      </c>
      <c r="AG409" s="68" t="s">
        <v>273</v>
      </c>
      <c r="AH409" s="73" t="s">
        <v>22</v>
      </c>
      <c r="AI409" s="74" t="s">
        <v>415</v>
      </c>
      <c r="AJ409" s="75" t="s">
        <v>313</v>
      </c>
      <c r="AK409" s="99" t="s">
        <v>10</v>
      </c>
      <c r="AL409" s="99" t="s">
        <v>17</v>
      </c>
      <c r="AM409" s="98" t="str">
        <f t="shared" si="79"/>
        <v>E5FuerteDirectamente Indirectamente</v>
      </c>
      <c r="AN409" s="75" t="str">
        <f>VLOOKUP(AO409,Hoja3!$G$2:$H$648,2,0)</f>
        <v>C:Posible / 4:Mayor</v>
      </c>
      <c r="AO409" s="69" t="str">
        <f>VLOOKUP(AM409,Hoja3!F:G,2,0)</f>
        <v>C4</v>
      </c>
      <c r="AP409" s="70" t="str">
        <f>VLOOKUP(AO409,'MATRIZ RAM VALORACIÓN'!$AD$10:$AE$45,2,0)</f>
        <v>Intermedio</v>
      </c>
      <c r="AQ409" s="189"/>
      <c r="AR409" s="189"/>
      <c r="AS409" s="110"/>
      <c r="AT409" s="88">
        <f t="shared" si="82"/>
        <v>5</v>
      </c>
      <c r="AU409" s="88">
        <f t="shared" si="83"/>
        <v>70</v>
      </c>
      <c r="AV409" s="89">
        <f t="shared" si="78"/>
        <v>75</v>
      </c>
    </row>
    <row r="410" spans="1:48" s="111" customFormat="1" ht="164.25" hidden="1" customHeight="1" x14ac:dyDescent="0.3">
      <c r="A410" s="206" t="s">
        <v>895</v>
      </c>
      <c r="B410" s="98" t="s">
        <v>761</v>
      </c>
      <c r="C410" s="162" t="s">
        <v>3324</v>
      </c>
      <c r="D410" s="101" t="s">
        <v>3325</v>
      </c>
      <c r="E410" s="68" t="s">
        <v>264</v>
      </c>
      <c r="F410" s="68" t="s">
        <v>264</v>
      </c>
      <c r="G410" s="68" t="s">
        <v>264</v>
      </c>
      <c r="H410" s="68" t="s">
        <v>264</v>
      </c>
      <c r="I410" s="68" t="s">
        <v>264</v>
      </c>
      <c r="J410" s="68" t="s">
        <v>264</v>
      </c>
      <c r="K410" s="95" t="s">
        <v>13</v>
      </c>
      <c r="L410" s="95" t="s">
        <v>14</v>
      </c>
      <c r="M410" s="69" t="str">
        <f t="shared" si="74"/>
        <v>E - Muy Probable / 5 - Extremo</v>
      </c>
      <c r="N410" s="69" t="str">
        <f t="shared" si="75"/>
        <v>E5</v>
      </c>
      <c r="O410" s="70" t="str">
        <f>VLOOKUP(N410,'MATRIZ RAM VALORACIÓN'!$AD$10:$AE$45,2,0)</f>
        <v>Alto</v>
      </c>
      <c r="P410" s="71" t="str">
        <f t="shared" si="76"/>
        <v>Alto</v>
      </c>
      <c r="Q410" s="115" t="s">
        <v>2314</v>
      </c>
      <c r="R410" s="101" t="s">
        <v>2315</v>
      </c>
      <c r="S410" s="180" t="s">
        <v>33</v>
      </c>
      <c r="T410" s="94" t="s">
        <v>2078</v>
      </c>
      <c r="U410" s="73" t="s">
        <v>318</v>
      </c>
      <c r="V410" s="73" t="s">
        <v>267</v>
      </c>
      <c r="W410" s="68" t="s">
        <v>264</v>
      </c>
      <c r="X410" s="68" t="s">
        <v>273</v>
      </c>
      <c r="Y410" s="68" t="s">
        <v>264</v>
      </c>
      <c r="Z410" s="68" t="s">
        <v>264</v>
      </c>
      <c r="AA410" s="68" t="s">
        <v>264</v>
      </c>
      <c r="AB410" s="68" t="s">
        <v>264</v>
      </c>
      <c r="AC410" s="68" t="s">
        <v>273</v>
      </c>
      <c r="AD410" s="68" t="s">
        <v>273</v>
      </c>
      <c r="AE410" s="68" t="s">
        <v>264</v>
      </c>
      <c r="AF410" s="68" t="s">
        <v>264</v>
      </c>
      <c r="AG410" s="68" t="s">
        <v>273</v>
      </c>
      <c r="AH410" s="73" t="s">
        <v>22</v>
      </c>
      <c r="AI410" s="74" t="s">
        <v>415</v>
      </c>
      <c r="AJ410" s="75" t="s">
        <v>313</v>
      </c>
      <c r="AK410" s="99" t="s">
        <v>10</v>
      </c>
      <c r="AL410" s="99" t="s">
        <v>17</v>
      </c>
      <c r="AM410" s="98" t="str">
        <f t="shared" si="79"/>
        <v>E5FuerteDirectamente Indirectamente</v>
      </c>
      <c r="AN410" s="75" t="str">
        <f>VLOOKUP(AO410,Hoja3!$G$2:$H$648,2,0)</f>
        <v>C:Posible / 4:Mayor</v>
      </c>
      <c r="AO410" s="69" t="str">
        <f>VLOOKUP(AM410,Hoja3!F:G,2,0)</f>
        <v>C4</v>
      </c>
      <c r="AP410" s="70" t="str">
        <f>VLOOKUP(AO410,'MATRIZ RAM VALORACIÓN'!$AD$10:$AE$45,2,0)</f>
        <v>Intermedio</v>
      </c>
      <c r="AQ410" s="189"/>
      <c r="AR410" s="189"/>
      <c r="AS410" s="110"/>
      <c r="AT410" s="88">
        <f t="shared" si="82"/>
        <v>5</v>
      </c>
      <c r="AU410" s="88">
        <f t="shared" si="83"/>
        <v>70</v>
      </c>
      <c r="AV410" s="89">
        <f t="shared" si="78"/>
        <v>75</v>
      </c>
    </row>
    <row r="411" spans="1:48" s="111" customFormat="1" ht="164.25" hidden="1" customHeight="1" x14ac:dyDescent="0.3">
      <c r="A411" s="206" t="s">
        <v>895</v>
      </c>
      <c r="B411" s="98" t="s">
        <v>761</v>
      </c>
      <c r="C411" s="162" t="s">
        <v>3324</v>
      </c>
      <c r="D411" s="101" t="s">
        <v>3325</v>
      </c>
      <c r="E411" s="68" t="s">
        <v>264</v>
      </c>
      <c r="F411" s="68" t="s">
        <v>264</v>
      </c>
      <c r="G411" s="68" t="s">
        <v>264</v>
      </c>
      <c r="H411" s="68" t="s">
        <v>264</v>
      </c>
      <c r="I411" s="68" t="s">
        <v>264</v>
      </c>
      <c r="J411" s="68" t="s">
        <v>264</v>
      </c>
      <c r="K411" s="95" t="s">
        <v>13</v>
      </c>
      <c r="L411" s="95" t="s">
        <v>14</v>
      </c>
      <c r="M411" s="69" t="str">
        <f t="shared" si="74"/>
        <v>E - Muy Probable / 5 - Extremo</v>
      </c>
      <c r="N411" s="69" t="str">
        <f t="shared" si="75"/>
        <v>E5</v>
      </c>
      <c r="O411" s="70" t="str">
        <f>VLOOKUP(N411,'MATRIZ RAM VALORACIÓN'!$AD$10:$AE$45,2,0)</f>
        <v>Alto</v>
      </c>
      <c r="P411" s="71" t="str">
        <f t="shared" si="76"/>
        <v>Alto</v>
      </c>
      <c r="Q411" s="115" t="s">
        <v>1984</v>
      </c>
      <c r="R411" s="101" t="s">
        <v>2316</v>
      </c>
      <c r="S411" s="180" t="s">
        <v>33</v>
      </c>
      <c r="T411" s="94" t="s">
        <v>2079</v>
      </c>
      <c r="U411" s="73" t="s">
        <v>311</v>
      </c>
      <c r="V411" s="73" t="s">
        <v>267</v>
      </c>
      <c r="W411" s="68" t="s">
        <v>264</v>
      </c>
      <c r="X411" s="68" t="s">
        <v>273</v>
      </c>
      <c r="Y411" s="68" t="s">
        <v>264</v>
      </c>
      <c r="Z411" s="68" t="s">
        <v>264</v>
      </c>
      <c r="AA411" s="68" t="s">
        <v>264</v>
      </c>
      <c r="AB411" s="68" t="s">
        <v>264</v>
      </c>
      <c r="AC411" s="68" t="s">
        <v>273</v>
      </c>
      <c r="AD411" s="68" t="s">
        <v>273</v>
      </c>
      <c r="AE411" s="68" t="s">
        <v>264</v>
      </c>
      <c r="AF411" s="68" t="s">
        <v>264</v>
      </c>
      <c r="AG411" s="68" t="s">
        <v>273</v>
      </c>
      <c r="AH411" s="73" t="s">
        <v>22</v>
      </c>
      <c r="AI411" s="74" t="s">
        <v>415</v>
      </c>
      <c r="AJ411" s="75" t="s">
        <v>313</v>
      </c>
      <c r="AK411" s="99" t="s">
        <v>10</v>
      </c>
      <c r="AL411" s="99" t="s">
        <v>17</v>
      </c>
      <c r="AM411" s="98" t="str">
        <f t="shared" si="79"/>
        <v>E5FuerteDirectamente Indirectamente</v>
      </c>
      <c r="AN411" s="75" t="str">
        <f>VLOOKUP(AO411,Hoja3!$G$2:$H$648,2,0)</f>
        <v>C:Posible / 4:Mayor</v>
      </c>
      <c r="AO411" s="69" t="str">
        <f>VLOOKUP(AM411,Hoja3!F:G,2,0)</f>
        <v>C4</v>
      </c>
      <c r="AP411" s="70" t="str">
        <f>VLOOKUP(AO411,'MATRIZ RAM VALORACIÓN'!$AD$10:$AE$45,2,0)</f>
        <v>Intermedio</v>
      </c>
      <c r="AQ411" s="189"/>
      <c r="AR411" s="189"/>
      <c r="AS411" s="110"/>
      <c r="AT411" s="88">
        <f t="shared" si="82"/>
        <v>15</v>
      </c>
      <c r="AU411" s="88">
        <f t="shared" si="83"/>
        <v>70</v>
      </c>
      <c r="AV411" s="89">
        <f t="shared" si="78"/>
        <v>85</v>
      </c>
    </row>
    <row r="412" spans="1:48" s="111" customFormat="1" ht="164.25" hidden="1" customHeight="1" x14ac:dyDescent="0.3">
      <c r="A412" s="206" t="s">
        <v>895</v>
      </c>
      <c r="B412" s="98" t="s">
        <v>761</v>
      </c>
      <c r="C412" s="162" t="s">
        <v>3324</v>
      </c>
      <c r="D412" s="101" t="s">
        <v>3325</v>
      </c>
      <c r="E412" s="68" t="s">
        <v>264</v>
      </c>
      <c r="F412" s="68" t="s">
        <v>264</v>
      </c>
      <c r="G412" s="68" t="s">
        <v>264</v>
      </c>
      <c r="H412" s="68" t="s">
        <v>264</v>
      </c>
      <c r="I412" s="68" t="s">
        <v>264</v>
      </c>
      <c r="J412" s="68" t="s">
        <v>264</v>
      </c>
      <c r="K412" s="95" t="s">
        <v>13</v>
      </c>
      <c r="L412" s="95" t="s">
        <v>14</v>
      </c>
      <c r="M412" s="69" t="str">
        <f t="shared" si="74"/>
        <v>E - Muy Probable / 5 - Extremo</v>
      </c>
      <c r="N412" s="69" t="str">
        <f t="shared" si="75"/>
        <v>E5</v>
      </c>
      <c r="O412" s="70" t="str">
        <f>VLOOKUP(N412,'MATRIZ RAM VALORACIÓN'!$AD$10:$AE$45,2,0)</f>
        <v>Alto</v>
      </c>
      <c r="P412" s="71" t="str">
        <f t="shared" si="76"/>
        <v>Alto</v>
      </c>
      <c r="Q412" s="115" t="s">
        <v>2317</v>
      </c>
      <c r="R412" s="101" t="s">
        <v>3197</v>
      </c>
      <c r="S412" s="180" t="s">
        <v>359</v>
      </c>
      <c r="T412" s="94" t="s">
        <v>2080</v>
      </c>
      <c r="U412" s="73" t="s">
        <v>318</v>
      </c>
      <c r="V412" s="73" t="s">
        <v>267</v>
      </c>
      <c r="W412" s="68" t="s">
        <v>264</v>
      </c>
      <c r="X412" s="68" t="s">
        <v>273</v>
      </c>
      <c r="Y412" s="68" t="s">
        <v>264</v>
      </c>
      <c r="Z412" s="68" t="s">
        <v>264</v>
      </c>
      <c r="AA412" s="68" t="s">
        <v>264</v>
      </c>
      <c r="AB412" s="68" t="s">
        <v>264</v>
      </c>
      <c r="AC412" s="68" t="s">
        <v>273</v>
      </c>
      <c r="AD412" s="68" t="s">
        <v>273</v>
      </c>
      <c r="AE412" s="68" t="s">
        <v>264</v>
      </c>
      <c r="AF412" s="68" t="s">
        <v>264</v>
      </c>
      <c r="AG412" s="68" t="s">
        <v>273</v>
      </c>
      <c r="AH412" s="73" t="s">
        <v>22</v>
      </c>
      <c r="AI412" s="74" t="s">
        <v>415</v>
      </c>
      <c r="AJ412" s="75" t="s">
        <v>313</v>
      </c>
      <c r="AK412" s="99" t="s">
        <v>10</v>
      </c>
      <c r="AL412" s="99" t="s">
        <v>17</v>
      </c>
      <c r="AM412" s="98" t="str">
        <f t="shared" si="79"/>
        <v>E5FuerteDirectamente Indirectamente</v>
      </c>
      <c r="AN412" s="75" t="str">
        <f>VLOOKUP(AO412,Hoja3!$G$2:$H$648,2,0)</f>
        <v>C:Posible / 4:Mayor</v>
      </c>
      <c r="AO412" s="69" t="str">
        <f>VLOOKUP(AM412,Hoja3!F:G,2,0)</f>
        <v>C4</v>
      </c>
      <c r="AP412" s="70" t="str">
        <f>VLOOKUP(AO412,'MATRIZ RAM VALORACIÓN'!$AD$10:$AE$45,2,0)</f>
        <v>Intermedio</v>
      </c>
      <c r="AQ412" s="189"/>
      <c r="AR412" s="189"/>
      <c r="AS412" s="110"/>
      <c r="AT412" s="88">
        <f t="shared" si="82"/>
        <v>5</v>
      </c>
      <c r="AU412" s="88">
        <f t="shared" si="83"/>
        <v>70</v>
      </c>
      <c r="AV412" s="89">
        <f t="shared" si="78"/>
        <v>75</v>
      </c>
    </row>
    <row r="413" spans="1:48" s="111" customFormat="1" ht="164.25" hidden="1" customHeight="1" x14ac:dyDescent="0.3">
      <c r="A413" s="206" t="s">
        <v>895</v>
      </c>
      <c r="B413" s="98" t="s">
        <v>761</v>
      </c>
      <c r="C413" s="162" t="s">
        <v>3324</v>
      </c>
      <c r="D413" s="101" t="s">
        <v>3325</v>
      </c>
      <c r="E413" s="68" t="s">
        <v>264</v>
      </c>
      <c r="F413" s="68" t="s">
        <v>264</v>
      </c>
      <c r="G413" s="68" t="s">
        <v>264</v>
      </c>
      <c r="H413" s="68" t="s">
        <v>264</v>
      </c>
      <c r="I413" s="68" t="s">
        <v>264</v>
      </c>
      <c r="J413" s="68" t="s">
        <v>264</v>
      </c>
      <c r="K413" s="95" t="s">
        <v>13</v>
      </c>
      <c r="L413" s="95" t="s">
        <v>14</v>
      </c>
      <c r="M413" s="69" t="str">
        <f t="shared" si="74"/>
        <v>E - Muy Probable / 5 - Extremo</v>
      </c>
      <c r="N413" s="69" t="str">
        <f t="shared" si="75"/>
        <v>E5</v>
      </c>
      <c r="O413" s="70" t="str">
        <f>VLOOKUP(N413,'MATRIZ RAM VALORACIÓN'!$AD$10:$AE$45,2,0)</f>
        <v>Alto</v>
      </c>
      <c r="P413" s="71" t="str">
        <f t="shared" si="76"/>
        <v>Alto</v>
      </c>
      <c r="Q413" s="115" t="s">
        <v>2320</v>
      </c>
      <c r="R413" s="101" t="s">
        <v>3198</v>
      </c>
      <c r="S413" s="180" t="s">
        <v>33</v>
      </c>
      <c r="T413" s="94" t="s">
        <v>893</v>
      </c>
      <c r="U413" s="73" t="s">
        <v>318</v>
      </c>
      <c r="V413" s="73" t="s">
        <v>267</v>
      </c>
      <c r="W413" s="68" t="s">
        <v>264</v>
      </c>
      <c r="X413" s="68" t="s">
        <v>264</v>
      </c>
      <c r="Y413" s="68" t="s">
        <v>264</v>
      </c>
      <c r="Z413" s="68" t="s">
        <v>264</v>
      </c>
      <c r="AA413" s="68" t="s">
        <v>264</v>
      </c>
      <c r="AB413" s="68" t="s">
        <v>264</v>
      </c>
      <c r="AC413" s="68" t="s">
        <v>273</v>
      </c>
      <c r="AD413" s="68" t="s">
        <v>264</v>
      </c>
      <c r="AE413" s="68" t="s">
        <v>264</v>
      </c>
      <c r="AF413" s="68" t="s">
        <v>264</v>
      </c>
      <c r="AG413" s="68" t="s">
        <v>273</v>
      </c>
      <c r="AH413" s="73" t="s">
        <v>22</v>
      </c>
      <c r="AI413" s="74" t="s">
        <v>415</v>
      </c>
      <c r="AJ413" s="75" t="s">
        <v>313</v>
      </c>
      <c r="AK413" s="99" t="s">
        <v>10</v>
      </c>
      <c r="AL413" s="99" t="s">
        <v>17</v>
      </c>
      <c r="AM413" s="98" t="str">
        <f t="shared" si="79"/>
        <v>E5FuerteDirectamente Indirectamente</v>
      </c>
      <c r="AN413" s="75" t="str">
        <f>VLOOKUP(AO413,Hoja3!$G$2:$H$648,2,0)</f>
        <v>C:Posible / 4:Mayor</v>
      </c>
      <c r="AO413" s="69" t="str">
        <f>VLOOKUP(AM413,Hoja3!F:G,2,0)</f>
        <v>C4</v>
      </c>
      <c r="AP413" s="70" t="str">
        <f>VLOOKUP(AO413,'MATRIZ RAM VALORACIÓN'!$AD$10:$AE$45,2,0)</f>
        <v>Intermedio</v>
      </c>
      <c r="AQ413" s="189"/>
      <c r="AR413" s="189"/>
      <c r="AS413" s="110"/>
      <c r="AT413" s="88">
        <f t="shared" si="82"/>
        <v>5</v>
      </c>
      <c r="AU413" s="88">
        <f t="shared" si="83"/>
        <v>70</v>
      </c>
      <c r="AV413" s="89">
        <f t="shared" si="78"/>
        <v>75</v>
      </c>
    </row>
    <row r="414" spans="1:48" s="111" customFormat="1" ht="164.25" hidden="1" customHeight="1" x14ac:dyDescent="0.3">
      <c r="A414" s="206" t="s">
        <v>895</v>
      </c>
      <c r="B414" s="98" t="s">
        <v>761</v>
      </c>
      <c r="C414" s="163" t="s">
        <v>3335</v>
      </c>
      <c r="D414" s="146" t="s">
        <v>3336</v>
      </c>
      <c r="E414" s="68" t="s">
        <v>264</v>
      </c>
      <c r="F414" s="68" t="s">
        <v>264</v>
      </c>
      <c r="G414" s="68" t="s">
        <v>264</v>
      </c>
      <c r="H414" s="68" t="s">
        <v>264</v>
      </c>
      <c r="I414" s="68" t="s">
        <v>264</v>
      </c>
      <c r="J414" s="68" t="s">
        <v>264</v>
      </c>
      <c r="K414" s="95" t="s">
        <v>13</v>
      </c>
      <c r="L414" s="95" t="s">
        <v>14</v>
      </c>
      <c r="M414" s="69" t="str">
        <f t="shared" si="74"/>
        <v>E - Muy Probable / 5 - Extremo</v>
      </c>
      <c r="N414" s="69" t="str">
        <f t="shared" si="75"/>
        <v>E5</v>
      </c>
      <c r="O414" s="70" t="str">
        <f>VLOOKUP(N414,'MATRIZ RAM VALORACIÓN'!$AD$10:$AE$45,2,0)</f>
        <v>Alto</v>
      </c>
      <c r="P414" s="71" t="str">
        <f t="shared" si="76"/>
        <v>Alto</v>
      </c>
      <c r="Q414" s="145" t="s">
        <v>916</v>
      </c>
      <c r="R414" s="101" t="s">
        <v>917</v>
      </c>
      <c r="S414" s="180" t="s">
        <v>359</v>
      </c>
      <c r="T414" s="115" t="s">
        <v>918</v>
      </c>
      <c r="U414" s="73" t="s">
        <v>318</v>
      </c>
      <c r="V414" s="73" t="s">
        <v>267</v>
      </c>
      <c r="W414" s="68" t="s">
        <v>264</v>
      </c>
      <c r="X414" s="68" t="s">
        <v>264</v>
      </c>
      <c r="Y414" s="68" t="s">
        <v>264</v>
      </c>
      <c r="Z414" s="68" t="s">
        <v>264</v>
      </c>
      <c r="AA414" s="68" t="s">
        <v>264</v>
      </c>
      <c r="AB414" s="68" t="s">
        <v>264</v>
      </c>
      <c r="AC414" s="68" t="s">
        <v>273</v>
      </c>
      <c r="AD414" s="68" t="s">
        <v>273</v>
      </c>
      <c r="AE414" s="68" t="s">
        <v>264</v>
      </c>
      <c r="AF414" s="68" t="s">
        <v>264</v>
      </c>
      <c r="AG414" s="68" t="s">
        <v>273</v>
      </c>
      <c r="AH414" s="73" t="s">
        <v>22</v>
      </c>
      <c r="AI414" s="74" t="s">
        <v>415</v>
      </c>
      <c r="AJ414" s="75" t="s">
        <v>313</v>
      </c>
      <c r="AK414" s="99" t="s">
        <v>10</v>
      </c>
      <c r="AL414" s="99" t="s">
        <v>17</v>
      </c>
      <c r="AM414" s="98" t="str">
        <f t="shared" si="79"/>
        <v>E5FuerteDirectamente Indirectamente</v>
      </c>
      <c r="AN414" s="75" t="str">
        <f>VLOOKUP(AO414,Hoja3!$G$2:$H$648,2,0)</f>
        <v>C:Posible / 4:Mayor</v>
      </c>
      <c r="AO414" s="69" t="str">
        <f>VLOOKUP(AM414,Hoja3!F:G,2,0)</f>
        <v>C4</v>
      </c>
      <c r="AP414" s="70" t="str">
        <f>VLOOKUP(AO414,'MATRIZ RAM VALORACIÓN'!$AD$10:$AE$45,2,0)</f>
        <v>Intermedio</v>
      </c>
      <c r="AQ414" s="189"/>
      <c r="AR414" s="189"/>
      <c r="AS414" s="110"/>
      <c r="AT414" s="88">
        <f t="shared" si="82"/>
        <v>5</v>
      </c>
      <c r="AU414" s="88">
        <f t="shared" si="83"/>
        <v>70</v>
      </c>
      <c r="AV414" s="89">
        <f t="shared" si="78"/>
        <v>75</v>
      </c>
    </row>
    <row r="415" spans="1:48" s="111" customFormat="1" ht="164.25" hidden="1" customHeight="1" x14ac:dyDescent="0.3">
      <c r="A415" s="206" t="s">
        <v>895</v>
      </c>
      <c r="B415" s="98" t="s">
        <v>761</v>
      </c>
      <c r="C415" s="163" t="s">
        <v>3335</v>
      </c>
      <c r="D415" s="146" t="s">
        <v>3336</v>
      </c>
      <c r="E415" s="68" t="s">
        <v>264</v>
      </c>
      <c r="F415" s="68" t="s">
        <v>264</v>
      </c>
      <c r="G415" s="68" t="s">
        <v>264</v>
      </c>
      <c r="H415" s="68" t="s">
        <v>264</v>
      </c>
      <c r="I415" s="68" t="s">
        <v>264</v>
      </c>
      <c r="J415" s="68" t="s">
        <v>264</v>
      </c>
      <c r="K415" s="95" t="s">
        <v>13</v>
      </c>
      <c r="L415" s="95" t="s">
        <v>14</v>
      </c>
      <c r="M415" s="69" t="str">
        <f t="shared" si="74"/>
        <v>E - Muy Probable / 5 - Extremo</v>
      </c>
      <c r="N415" s="69" t="str">
        <f t="shared" si="75"/>
        <v>E5</v>
      </c>
      <c r="O415" s="70" t="str">
        <f>VLOOKUP(N415,'MATRIZ RAM VALORACIÓN'!$AD$10:$AE$45,2,0)</f>
        <v>Alto</v>
      </c>
      <c r="P415" s="71" t="str">
        <f t="shared" si="76"/>
        <v>Alto</v>
      </c>
      <c r="Q415" s="101" t="s">
        <v>919</v>
      </c>
      <c r="R415" s="101" t="s">
        <v>920</v>
      </c>
      <c r="S415" s="180" t="s">
        <v>359</v>
      </c>
      <c r="T415" s="170" t="s">
        <v>2639</v>
      </c>
      <c r="U415" s="73" t="s">
        <v>318</v>
      </c>
      <c r="V415" s="73" t="s">
        <v>267</v>
      </c>
      <c r="W415" s="68" t="s">
        <v>264</v>
      </c>
      <c r="X415" s="68" t="s">
        <v>264</v>
      </c>
      <c r="Y415" s="68" t="s">
        <v>264</v>
      </c>
      <c r="Z415" s="68" t="s">
        <v>264</v>
      </c>
      <c r="AA415" s="68" t="s">
        <v>264</v>
      </c>
      <c r="AB415" s="68" t="s">
        <v>264</v>
      </c>
      <c r="AC415" s="68" t="s">
        <v>273</v>
      </c>
      <c r="AD415" s="68" t="s">
        <v>273</v>
      </c>
      <c r="AE415" s="68" t="s">
        <v>264</v>
      </c>
      <c r="AF415" s="68" t="s">
        <v>264</v>
      </c>
      <c r="AG415" s="68" t="s">
        <v>273</v>
      </c>
      <c r="AH415" s="73" t="s">
        <v>22</v>
      </c>
      <c r="AI415" s="74" t="s">
        <v>415</v>
      </c>
      <c r="AJ415" s="75" t="s">
        <v>313</v>
      </c>
      <c r="AK415" s="99" t="s">
        <v>10</v>
      </c>
      <c r="AL415" s="99" t="s">
        <v>17</v>
      </c>
      <c r="AM415" s="98" t="str">
        <f t="shared" si="79"/>
        <v>E5FuerteDirectamente Indirectamente</v>
      </c>
      <c r="AN415" s="75" t="str">
        <f>VLOOKUP(AO415,Hoja3!$G$2:$H$648,2,0)</f>
        <v>C:Posible / 4:Mayor</v>
      </c>
      <c r="AO415" s="69" t="str">
        <f>VLOOKUP(AM415,Hoja3!F:G,2,0)</f>
        <v>C4</v>
      </c>
      <c r="AP415" s="70" t="str">
        <f>VLOOKUP(AO415,'MATRIZ RAM VALORACIÓN'!$AD$10:$AE$45,2,0)</f>
        <v>Intermedio</v>
      </c>
      <c r="AQ415" s="189"/>
      <c r="AR415" s="189"/>
      <c r="AS415" s="110"/>
      <c r="AT415" s="88">
        <f t="shared" si="82"/>
        <v>5</v>
      </c>
      <c r="AU415" s="88">
        <f t="shared" si="83"/>
        <v>70</v>
      </c>
      <c r="AV415" s="89">
        <f t="shared" si="78"/>
        <v>75</v>
      </c>
    </row>
    <row r="416" spans="1:48" s="111" customFormat="1" ht="164.25" hidden="1" customHeight="1" x14ac:dyDescent="0.3">
      <c r="A416" s="206" t="s">
        <v>895</v>
      </c>
      <c r="B416" s="98" t="s">
        <v>761</v>
      </c>
      <c r="C416" s="163" t="s">
        <v>3335</v>
      </c>
      <c r="D416" s="146" t="s">
        <v>3336</v>
      </c>
      <c r="E416" s="68" t="s">
        <v>264</v>
      </c>
      <c r="F416" s="68" t="s">
        <v>264</v>
      </c>
      <c r="G416" s="68" t="s">
        <v>264</v>
      </c>
      <c r="H416" s="68" t="s">
        <v>264</v>
      </c>
      <c r="I416" s="68" t="s">
        <v>264</v>
      </c>
      <c r="J416" s="68" t="s">
        <v>264</v>
      </c>
      <c r="K416" s="95" t="s">
        <v>13</v>
      </c>
      <c r="L416" s="95" t="s">
        <v>14</v>
      </c>
      <c r="M416" s="69" t="str">
        <f t="shared" si="74"/>
        <v>E - Muy Probable / 5 - Extremo</v>
      </c>
      <c r="N416" s="69" t="str">
        <f t="shared" si="75"/>
        <v>E5</v>
      </c>
      <c r="O416" s="70" t="str">
        <f>VLOOKUP(N416,'MATRIZ RAM VALORACIÓN'!$AD$10:$AE$45,2,0)</f>
        <v>Alto</v>
      </c>
      <c r="P416" s="71" t="str">
        <f t="shared" si="76"/>
        <v>Alto</v>
      </c>
      <c r="Q416" s="101" t="s">
        <v>1826</v>
      </c>
      <c r="R416" s="145" t="s">
        <v>921</v>
      </c>
      <c r="S416" s="180" t="s">
        <v>359</v>
      </c>
      <c r="T416" s="170" t="s">
        <v>3009</v>
      </c>
      <c r="U416" s="73" t="s">
        <v>318</v>
      </c>
      <c r="V416" s="73" t="s">
        <v>265</v>
      </c>
      <c r="W416" s="68" t="s">
        <v>264</v>
      </c>
      <c r="X416" s="68" t="s">
        <v>264</v>
      </c>
      <c r="Y416" s="68" t="s">
        <v>264</v>
      </c>
      <c r="Z416" s="68" t="s">
        <v>264</v>
      </c>
      <c r="AA416" s="68" t="s">
        <v>264</v>
      </c>
      <c r="AB416" s="68" t="s">
        <v>264</v>
      </c>
      <c r="AC416" s="68" t="s">
        <v>273</v>
      </c>
      <c r="AD416" s="68" t="s">
        <v>273</v>
      </c>
      <c r="AE416" s="68" t="s">
        <v>264</v>
      </c>
      <c r="AF416" s="68" t="s">
        <v>264</v>
      </c>
      <c r="AG416" s="68" t="s">
        <v>273</v>
      </c>
      <c r="AH416" s="73" t="s">
        <v>22</v>
      </c>
      <c r="AI416" s="74" t="s">
        <v>415</v>
      </c>
      <c r="AJ416" s="75" t="s">
        <v>313</v>
      </c>
      <c r="AK416" s="99" t="s">
        <v>10</v>
      </c>
      <c r="AL416" s="99" t="s">
        <v>17</v>
      </c>
      <c r="AM416" s="98" t="str">
        <f t="shared" si="79"/>
        <v>E5FuerteDirectamente Indirectamente</v>
      </c>
      <c r="AN416" s="75" t="str">
        <f>VLOOKUP(AO416,Hoja3!$G$2:$H$648,2,0)</f>
        <v>C:Posible / 4:Mayor</v>
      </c>
      <c r="AO416" s="69" t="str">
        <f>VLOOKUP(AM416,Hoja3!F:G,2,0)</f>
        <v>C4</v>
      </c>
      <c r="AP416" s="70" t="str">
        <f>VLOOKUP(AO416,'MATRIZ RAM VALORACIÓN'!$AD$10:$AE$45,2,0)</f>
        <v>Intermedio</v>
      </c>
      <c r="AQ416" s="189"/>
      <c r="AR416" s="189"/>
      <c r="AS416" s="110"/>
      <c r="AT416" s="88">
        <f t="shared" si="82"/>
        <v>5</v>
      </c>
      <c r="AU416" s="88">
        <f t="shared" si="83"/>
        <v>70</v>
      </c>
      <c r="AV416" s="89">
        <f t="shared" si="78"/>
        <v>75</v>
      </c>
    </row>
    <row r="417" spans="1:48" s="111" customFormat="1" ht="164.25" hidden="1" customHeight="1" x14ac:dyDescent="0.3">
      <c r="A417" s="206" t="s">
        <v>895</v>
      </c>
      <c r="B417" s="98" t="s">
        <v>761</v>
      </c>
      <c r="C417" s="163" t="s">
        <v>3337</v>
      </c>
      <c r="D417" s="146" t="s">
        <v>3338</v>
      </c>
      <c r="E417" s="68" t="s">
        <v>264</v>
      </c>
      <c r="F417" s="68" t="s">
        <v>264</v>
      </c>
      <c r="G417" s="68" t="s">
        <v>264</v>
      </c>
      <c r="H417" s="68" t="s">
        <v>264</v>
      </c>
      <c r="I417" s="68" t="s">
        <v>264</v>
      </c>
      <c r="J417" s="68" t="s">
        <v>264</v>
      </c>
      <c r="K417" s="95" t="s">
        <v>13</v>
      </c>
      <c r="L417" s="95" t="s">
        <v>14</v>
      </c>
      <c r="M417" s="69" t="str">
        <f t="shared" si="74"/>
        <v>E - Muy Probable / 5 - Extremo</v>
      </c>
      <c r="N417" s="69" t="str">
        <f t="shared" si="75"/>
        <v>E5</v>
      </c>
      <c r="O417" s="70" t="str">
        <f>VLOOKUP(N417,'MATRIZ RAM VALORACIÓN'!$AD$10:$AE$45,2,0)</f>
        <v>Alto</v>
      </c>
      <c r="P417" s="71" t="str">
        <f t="shared" si="76"/>
        <v>Alto</v>
      </c>
      <c r="Q417" s="145" t="s">
        <v>319</v>
      </c>
      <c r="R417" s="137" t="s">
        <v>2223</v>
      </c>
      <c r="S417" s="179" t="s">
        <v>359</v>
      </c>
      <c r="T417" s="135" t="s">
        <v>1940</v>
      </c>
      <c r="U417" s="84" t="s">
        <v>318</v>
      </c>
      <c r="V417" s="84" t="s">
        <v>267</v>
      </c>
      <c r="W417" s="68" t="s">
        <v>273</v>
      </c>
      <c r="X417" s="68" t="s">
        <v>264</v>
      </c>
      <c r="Y417" s="68" t="s">
        <v>264</v>
      </c>
      <c r="Z417" s="68" t="s">
        <v>273</v>
      </c>
      <c r="AA417" s="68" t="s">
        <v>273</v>
      </c>
      <c r="AB417" s="68" t="s">
        <v>264</v>
      </c>
      <c r="AC417" s="68" t="s">
        <v>273</v>
      </c>
      <c r="AD417" s="68" t="s">
        <v>264</v>
      </c>
      <c r="AE417" s="68" t="s">
        <v>264</v>
      </c>
      <c r="AF417" s="68" t="s">
        <v>273</v>
      </c>
      <c r="AG417" s="68" t="s">
        <v>273</v>
      </c>
      <c r="AH417" s="73" t="s">
        <v>22</v>
      </c>
      <c r="AI417" s="74" t="s">
        <v>415</v>
      </c>
      <c r="AJ417" s="75" t="s">
        <v>313</v>
      </c>
      <c r="AK417" s="99" t="s">
        <v>10</v>
      </c>
      <c r="AL417" s="99" t="s">
        <v>17</v>
      </c>
      <c r="AM417" s="98" t="str">
        <f t="shared" si="79"/>
        <v>E5FuerteDirectamente Indirectamente</v>
      </c>
      <c r="AN417" s="75" t="str">
        <f>VLOOKUP(AO417,Hoja3!$G$2:$H$648,2,0)</f>
        <v>C:Posible / 4:Mayor</v>
      </c>
      <c r="AO417" s="69" t="str">
        <f>VLOOKUP(AM417,Hoja3!F:G,2,0)</f>
        <v>C4</v>
      </c>
      <c r="AP417" s="70" t="str">
        <f>VLOOKUP(AO417,'MATRIZ RAM VALORACIÓN'!$AD$10:$AE$45,2,0)</f>
        <v>Intermedio</v>
      </c>
      <c r="AQ417" s="189"/>
      <c r="AR417" s="189"/>
      <c r="AS417" s="110"/>
      <c r="AT417" s="88">
        <f t="shared" si="82"/>
        <v>5</v>
      </c>
      <c r="AU417" s="88">
        <f t="shared" si="83"/>
        <v>70</v>
      </c>
      <c r="AV417" s="89">
        <f t="shared" si="78"/>
        <v>75</v>
      </c>
    </row>
    <row r="418" spans="1:48" s="111" customFormat="1" ht="164.25" hidden="1" customHeight="1" x14ac:dyDescent="0.3">
      <c r="A418" s="206" t="s">
        <v>895</v>
      </c>
      <c r="B418" s="98" t="s">
        <v>761</v>
      </c>
      <c r="C418" s="163" t="s">
        <v>3337</v>
      </c>
      <c r="D418" s="146" t="s">
        <v>3338</v>
      </c>
      <c r="E418" s="68" t="s">
        <v>264</v>
      </c>
      <c r="F418" s="68" t="s">
        <v>264</v>
      </c>
      <c r="G418" s="68" t="s">
        <v>264</v>
      </c>
      <c r="H418" s="68" t="s">
        <v>264</v>
      </c>
      <c r="I418" s="68" t="s">
        <v>264</v>
      </c>
      <c r="J418" s="68" t="s">
        <v>264</v>
      </c>
      <c r="K418" s="95" t="s">
        <v>13</v>
      </c>
      <c r="L418" s="95" t="s">
        <v>14</v>
      </c>
      <c r="M418" s="69" t="str">
        <f t="shared" si="74"/>
        <v>E - Muy Probable / 5 - Extremo</v>
      </c>
      <c r="N418" s="69" t="str">
        <f t="shared" si="75"/>
        <v>E5</v>
      </c>
      <c r="O418" s="70" t="str">
        <f>VLOOKUP(N418,'MATRIZ RAM VALORACIÓN'!$AD$10:$AE$45,2,0)</f>
        <v>Alto</v>
      </c>
      <c r="P418" s="71" t="str">
        <f t="shared" si="76"/>
        <v>Alto</v>
      </c>
      <c r="Q418" s="145" t="s">
        <v>2470</v>
      </c>
      <c r="R418" s="145" t="s">
        <v>2473</v>
      </c>
      <c r="S418" s="179" t="s">
        <v>359</v>
      </c>
      <c r="T418" s="160" t="s">
        <v>1528</v>
      </c>
      <c r="U418" s="84" t="s">
        <v>318</v>
      </c>
      <c r="V418" s="84" t="s">
        <v>267</v>
      </c>
      <c r="W418" s="68" t="s">
        <v>264</v>
      </c>
      <c r="X418" s="68" t="s">
        <v>264</v>
      </c>
      <c r="Y418" s="68" t="s">
        <v>264</v>
      </c>
      <c r="Z418" s="68" t="s">
        <v>273</v>
      </c>
      <c r="AA418" s="68" t="s">
        <v>264</v>
      </c>
      <c r="AB418" s="68" t="s">
        <v>264</v>
      </c>
      <c r="AC418" s="68" t="s">
        <v>273</v>
      </c>
      <c r="AD418" s="68" t="s">
        <v>264</v>
      </c>
      <c r="AE418" s="68" t="s">
        <v>264</v>
      </c>
      <c r="AF418" s="68" t="s">
        <v>264</v>
      </c>
      <c r="AG418" s="68" t="s">
        <v>273</v>
      </c>
      <c r="AH418" s="73" t="s">
        <v>22</v>
      </c>
      <c r="AI418" s="74" t="s">
        <v>415</v>
      </c>
      <c r="AJ418" s="75" t="s">
        <v>313</v>
      </c>
      <c r="AK418" s="99" t="s">
        <v>10</v>
      </c>
      <c r="AL418" s="99" t="s">
        <v>17</v>
      </c>
      <c r="AM418" s="98" t="str">
        <f t="shared" si="79"/>
        <v>E5FuerteDirectamente Indirectamente</v>
      </c>
      <c r="AN418" s="75" t="str">
        <f>VLOOKUP(AO418,Hoja3!$G$2:$H$648,2,0)</f>
        <v>C:Posible / 4:Mayor</v>
      </c>
      <c r="AO418" s="69" t="str">
        <f>VLOOKUP(AM418,Hoja3!F:G,2,0)</f>
        <v>C4</v>
      </c>
      <c r="AP418" s="70" t="str">
        <f>VLOOKUP(AO418,'MATRIZ RAM VALORACIÓN'!$AD$10:$AE$45,2,0)</f>
        <v>Intermedio</v>
      </c>
      <c r="AQ418" s="189"/>
      <c r="AR418" s="189"/>
      <c r="AS418" s="110"/>
      <c r="AT418" s="88">
        <f t="shared" si="82"/>
        <v>5</v>
      </c>
      <c r="AU418" s="88">
        <f t="shared" si="83"/>
        <v>70</v>
      </c>
      <c r="AV418" s="89">
        <f t="shared" si="78"/>
        <v>75</v>
      </c>
    </row>
    <row r="419" spans="1:48" s="111" customFormat="1" ht="164.25" hidden="1" customHeight="1" x14ac:dyDescent="0.3">
      <c r="A419" s="206" t="s">
        <v>895</v>
      </c>
      <c r="B419" s="98" t="s">
        <v>761</v>
      </c>
      <c r="C419" s="163" t="s">
        <v>3337</v>
      </c>
      <c r="D419" s="146" t="s">
        <v>3338</v>
      </c>
      <c r="E419" s="68" t="s">
        <v>264</v>
      </c>
      <c r="F419" s="68" t="s">
        <v>264</v>
      </c>
      <c r="G419" s="68" t="s">
        <v>264</v>
      </c>
      <c r="H419" s="68" t="s">
        <v>264</v>
      </c>
      <c r="I419" s="68" t="s">
        <v>264</v>
      </c>
      <c r="J419" s="68" t="s">
        <v>264</v>
      </c>
      <c r="K419" s="95" t="s">
        <v>13</v>
      </c>
      <c r="L419" s="95" t="s">
        <v>14</v>
      </c>
      <c r="M419" s="69" t="str">
        <f t="shared" si="74"/>
        <v>E - Muy Probable / 5 - Extremo</v>
      </c>
      <c r="N419" s="69" t="str">
        <f t="shared" si="75"/>
        <v>E5</v>
      </c>
      <c r="O419" s="70" t="str">
        <f>VLOOKUP(N419,'MATRIZ RAM VALORACIÓN'!$AD$10:$AE$45,2,0)</f>
        <v>Alto</v>
      </c>
      <c r="P419" s="71" t="str">
        <f t="shared" si="76"/>
        <v>Alto</v>
      </c>
      <c r="Q419" s="101" t="s">
        <v>1973</v>
      </c>
      <c r="R419" s="101" t="s">
        <v>1974</v>
      </c>
      <c r="S419" s="180" t="s">
        <v>359</v>
      </c>
      <c r="T419" s="115" t="s">
        <v>2177</v>
      </c>
      <c r="U419" s="73" t="s">
        <v>318</v>
      </c>
      <c r="V419" s="73" t="s">
        <v>267</v>
      </c>
      <c r="W419" s="68" t="s">
        <v>273</v>
      </c>
      <c r="X419" s="68" t="s">
        <v>273</v>
      </c>
      <c r="Y419" s="68" t="s">
        <v>264</v>
      </c>
      <c r="Z419" s="68" t="s">
        <v>273</v>
      </c>
      <c r="AA419" s="68" t="s">
        <v>264</v>
      </c>
      <c r="AB419" s="68" t="s">
        <v>264</v>
      </c>
      <c r="AC419" s="68" t="s">
        <v>273</v>
      </c>
      <c r="AD419" s="68" t="s">
        <v>264</v>
      </c>
      <c r="AE419" s="68" t="s">
        <v>264</v>
      </c>
      <c r="AF419" s="68" t="s">
        <v>264</v>
      </c>
      <c r="AG419" s="68" t="s">
        <v>273</v>
      </c>
      <c r="AH419" s="73" t="s">
        <v>22</v>
      </c>
      <c r="AI419" s="74" t="s">
        <v>415</v>
      </c>
      <c r="AJ419" s="75" t="s">
        <v>313</v>
      </c>
      <c r="AK419" s="99" t="s">
        <v>10</v>
      </c>
      <c r="AL419" s="99" t="s">
        <v>17</v>
      </c>
      <c r="AM419" s="98" t="str">
        <f t="shared" si="79"/>
        <v>E5FuerteDirectamente Indirectamente</v>
      </c>
      <c r="AN419" s="75" t="str">
        <f>VLOOKUP(AO419,Hoja3!$G$2:$H$648,2,0)</f>
        <v>C:Posible / 4:Mayor</v>
      </c>
      <c r="AO419" s="69" t="str">
        <f>VLOOKUP(AM419,Hoja3!F:G,2,0)</f>
        <v>C4</v>
      </c>
      <c r="AP419" s="70" t="str">
        <f>VLOOKUP(AO419,'MATRIZ RAM VALORACIÓN'!$AD$10:$AE$45,2,0)</f>
        <v>Intermedio</v>
      </c>
      <c r="AQ419" s="189"/>
      <c r="AR419" s="189"/>
      <c r="AS419" s="110"/>
      <c r="AT419" s="88">
        <f t="shared" si="82"/>
        <v>5</v>
      </c>
      <c r="AU419" s="88">
        <f t="shared" si="83"/>
        <v>70</v>
      </c>
      <c r="AV419" s="89">
        <f t="shared" si="78"/>
        <v>75</v>
      </c>
    </row>
    <row r="420" spans="1:48" s="111" customFormat="1" ht="164.25" hidden="1" customHeight="1" x14ac:dyDescent="0.3">
      <c r="A420" s="206" t="s">
        <v>895</v>
      </c>
      <c r="B420" s="98" t="s">
        <v>761</v>
      </c>
      <c r="C420" s="163" t="s">
        <v>3337</v>
      </c>
      <c r="D420" s="146" t="s">
        <v>3338</v>
      </c>
      <c r="E420" s="68" t="s">
        <v>264</v>
      </c>
      <c r="F420" s="68" t="s">
        <v>264</v>
      </c>
      <c r="G420" s="68" t="s">
        <v>264</v>
      </c>
      <c r="H420" s="68" t="s">
        <v>264</v>
      </c>
      <c r="I420" s="68" t="s">
        <v>264</v>
      </c>
      <c r="J420" s="68" t="s">
        <v>264</v>
      </c>
      <c r="K420" s="95" t="s">
        <v>13</v>
      </c>
      <c r="L420" s="95" t="s">
        <v>14</v>
      </c>
      <c r="M420" s="69" t="str">
        <f t="shared" si="74"/>
        <v>E - Muy Probable / 5 - Extremo</v>
      </c>
      <c r="N420" s="69" t="str">
        <f t="shared" si="75"/>
        <v>E5</v>
      </c>
      <c r="O420" s="70" t="str">
        <f>VLOOKUP(N420,'MATRIZ RAM VALORACIÓN'!$AD$10:$AE$45,2,0)</f>
        <v>Alto</v>
      </c>
      <c r="P420" s="71" t="str">
        <f t="shared" si="76"/>
        <v>Alto</v>
      </c>
      <c r="Q420" s="101" t="s">
        <v>2351</v>
      </c>
      <c r="R420" s="101" t="s">
        <v>2183</v>
      </c>
      <c r="S420" s="180" t="s">
        <v>27</v>
      </c>
      <c r="T420" s="115" t="s">
        <v>2164</v>
      </c>
      <c r="U420" s="73" t="s">
        <v>318</v>
      </c>
      <c r="V420" s="73" t="s">
        <v>267</v>
      </c>
      <c r="W420" s="68" t="s">
        <v>264</v>
      </c>
      <c r="X420" s="68" t="s">
        <v>264</v>
      </c>
      <c r="Y420" s="68" t="s">
        <v>264</v>
      </c>
      <c r="Z420" s="68" t="s">
        <v>273</v>
      </c>
      <c r="AA420" s="68" t="s">
        <v>264</v>
      </c>
      <c r="AB420" s="68" t="s">
        <v>264</v>
      </c>
      <c r="AC420" s="68" t="s">
        <v>273</v>
      </c>
      <c r="AD420" s="68" t="s">
        <v>264</v>
      </c>
      <c r="AE420" s="68" t="s">
        <v>264</v>
      </c>
      <c r="AF420" s="68" t="s">
        <v>273</v>
      </c>
      <c r="AG420" s="68" t="s">
        <v>273</v>
      </c>
      <c r="AH420" s="73" t="s">
        <v>22</v>
      </c>
      <c r="AI420" s="74" t="s">
        <v>415</v>
      </c>
      <c r="AJ420" s="75" t="s">
        <v>313</v>
      </c>
      <c r="AK420" s="99" t="s">
        <v>10</v>
      </c>
      <c r="AL420" s="99" t="s">
        <v>17</v>
      </c>
      <c r="AM420" s="98" t="str">
        <f t="shared" si="79"/>
        <v>E5FuerteDirectamente Indirectamente</v>
      </c>
      <c r="AN420" s="75" t="str">
        <f>VLOOKUP(AO420,Hoja3!$G$2:$H$648,2,0)</f>
        <v>C:Posible / 4:Mayor</v>
      </c>
      <c r="AO420" s="69" t="str">
        <f>VLOOKUP(AM420,Hoja3!F:G,2,0)</f>
        <v>C4</v>
      </c>
      <c r="AP420" s="70" t="str">
        <f>VLOOKUP(AO420,'MATRIZ RAM VALORACIÓN'!$AD$10:$AE$45,2,0)</f>
        <v>Intermedio</v>
      </c>
      <c r="AQ420" s="189"/>
      <c r="AR420" s="189"/>
      <c r="AS420" s="110"/>
      <c r="AT420" s="88">
        <f t="shared" si="82"/>
        <v>5</v>
      </c>
      <c r="AU420" s="88">
        <f t="shared" si="83"/>
        <v>70</v>
      </c>
      <c r="AV420" s="89">
        <f t="shared" si="78"/>
        <v>75</v>
      </c>
    </row>
    <row r="421" spans="1:48" s="111" customFormat="1" ht="164.25" customHeight="1" x14ac:dyDescent="0.3">
      <c r="A421" s="98" t="s">
        <v>895</v>
      </c>
      <c r="B421" s="98" t="s">
        <v>761</v>
      </c>
      <c r="C421" s="333" t="s">
        <v>2038</v>
      </c>
      <c r="D421" s="146" t="s">
        <v>2494</v>
      </c>
      <c r="E421" s="68" t="s">
        <v>273</v>
      </c>
      <c r="F421" s="68" t="s">
        <v>273</v>
      </c>
      <c r="G421" s="68" t="s">
        <v>264</v>
      </c>
      <c r="H421" s="68" t="s">
        <v>264</v>
      </c>
      <c r="I421" s="68" t="s">
        <v>273</v>
      </c>
      <c r="J421" s="68" t="s">
        <v>273</v>
      </c>
      <c r="K421" s="95" t="s">
        <v>13</v>
      </c>
      <c r="L421" s="95" t="s">
        <v>14</v>
      </c>
      <c r="M421" s="69" t="str">
        <f t="shared" si="74"/>
        <v>E - Muy Probable / 5 - Extremo</v>
      </c>
      <c r="N421" s="69" t="str">
        <f t="shared" si="75"/>
        <v>E5</v>
      </c>
      <c r="O421" s="70" t="str">
        <f>VLOOKUP(N421,'MATRIZ RAM VALORACIÓN'!$AD$10:$AE$45,2,0)</f>
        <v>Alto</v>
      </c>
      <c r="P421" s="71" t="str">
        <f t="shared" si="76"/>
        <v>Alto</v>
      </c>
      <c r="Q421" s="115" t="s">
        <v>1454</v>
      </c>
      <c r="R421" s="137" t="s">
        <v>2037</v>
      </c>
      <c r="S421" s="180" t="s">
        <v>33</v>
      </c>
      <c r="T421" s="94" t="s">
        <v>2156</v>
      </c>
      <c r="U421" s="73" t="s">
        <v>318</v>
      </c>
      <c r="V421" s="73" t="s">
        <v>267</v>
      </c>
      <c r="W421" s="68" t="s">
        <v>264</v>
      </c>
      <c r="X421" s="68" t="s">
        <v>264</v>
      </c>
      <c r="Y421" s="68" t="s">
        <v>264</v>
      </c>
      <c r="Z421" s="68" t="s">
        <v>264</v>
      </c>
      <c r="AA421" s="68" t="s">
        <v>264</v>
      </c>
      <c r="AB421" s="68" t="s">
        <v>264</v>
      </c>
      <c r="AC421" s="68" t="s">
        <v>264</v>
      </c>
      <c r="AD421" s="68" t="s">
        <v>273</v>
      </c>
      <c r="AE421" s="68" t="s">
        <v>264</v>
      </c>
      <c r="AF421" s="68" t="s">
        <v>264</v>
      </c>
      <c r="AG421" s="68" t="s">
        <v>273</v>
      </c>
      <c r="AH421" s="73" t="s">
        <v>22</v>
      </c>
      <c r="AI421" s="74" t="str">
        <f t="shared" ref="AI421:AI452" si="84">IF(AV421&gt;=90,"Fuerte",IF(AV421&gt;=75,"Moderado","Débil"))</f>
        <v>Moderado</v>
      </c>
      <c r="AJ421" s="75" t="s">
        <v>313</v>
      </c>
      <c r="AK421" s="99" t="s">
        <v>10</v>
      </c>
      <c r="AL421" s="99" t="s">
        <v>17</v>
      </c>
      <c r="AM421" s="98" t="str">
        <f t="shared" si="79"/>
        <v>E5FuerteDirectamente Indirectamente</v>
      </c>
      <c r="AN421" s="75" t="str">
        <f>VLOOKUP(AO421,Hoja3!$G$2:$H$648,2,0)</f>
        <v>C:Posible / 4:Mayor</v>
      </c>
      <c r="AO421" s="69" t="str">
        <f>VLOOKUP(AM421,Hoja3!F:G,2,0)</f>
        <v>C4</v>
      </c>
      <c r="AP421" s="70" t="str">
        <f>VLOOKUP(AO421,'MATRIZ RAM VALORACIÓN'!$AD$10:$AE$45,2,0)</f>
        <v>Intermedio</v>
      </c>
      <c r="AQ421" s="189"/>
      <c r="AR421" s="189"/>
      <c r="AS421" s="110"/>
      <c r="AT421" s="88">
        <f t="shared" si="82"/>
        <v>5</v>
      </c>
      <c r="AU421" s="88">
        <f t="shared" si="83"/>
        <v>70</v>
      </c>
      <c r="AV421" s="89">
        <f t="shared" si="78"/>
        <v>75</v>
      </c>
    </row>
    <row r="422" spans="1:48" s="111" customFormat="1" ht="164.25" customHeight="1" x14ac:dyDescent="0.3">
      <c r="A422" s="98" t="s">
        <v>1424</v>
      </c>
      <c r="B422" s="98" t="s">
        <v>658</v>
      </c>
      <c r="C422" s="333" t="s">
        <v>2613</v>
      </c>
      <c r="D422" s="146" t="s">
        <v>988</v>
      </c>
      <c r="E422" s="68" t="s">
        <v>273</v>
      </c>
      <c r="F422" s="68" t="s">
        <v>273</v>
      </c>
      <c r="G422" s="68" t="s">
        <v>264</v>
      </c>
      <c r="H422" s="68" t="s">
        <v>264</v>
      </c>
      <c r="I422" s="68" t="s">
        <v>273</v>
      </c>
      <c r="J422" s="68" t="s">
        <v>273</v>
      </c>
      <c r="K422" s="95" t="s">
        <v>29</v>
      </c>
      <c r="L422" s="95" t="s">
        <v>26</v>
      </c>
      <c r="M422" s="69" t="str">
        <f t="shared" si="74"/>
        <v xml:space="preserve">B - Raro / 3 - Moderado </v>
      </c>
      <c r="N422" s="69" t="str">
        <f t="shared" si="75"/>
        <v>B3</v>
      </c>
      <c r="O422" s="70" t="str">
        <f>VLOOKUP(N422,'MATRIZ RAM VALORACIÓN'!$AD$10:$AE$45,2,0)</f>
        <v>Medio</v>
      </c>
      <c r="P422" s="71" t="str">
        <f t="shared" si="76"/>
        <v>Bajo</v>
      </c>
      <c r="Q422" s="115" t="s">
        <v>1628</v>
      </c>
      <c r="R422" s="137" t="s">
        <v>2335</v>
      </c>
      <c r="S422" s="180" t="s">
        <v>359</v>
      </c>
      <c r="T422" s="94" t="s">
        <v>3039</v>
      </c>
      <c r="U422" s="73" t="s">
        <v>318</v>
      </c>
      <c r="V422" s="73" t="s">
        <v>267</v>
      </c>
      <c r="W422" s="68" t="s">
        <v>264</v>
      </c>
      <c r="X422" s="68" t="s">
        <v>264</v>
      </c>
      <c r="Y422" s="68" t="s">
        <v>264</v>
      </c>
      <c r="Z422" s="68" t="s">
        <v>264</v>
      </c>
      <c r="AA422" s="68" t="s">
        <v>264</v>
      </c>
      <c r="AB422" s="68" t="s">
        <v>264</v>
      </c>
      <c r="AC422" s="68" t="s">
        <v>264</v>
      </c>
      <c r="AD422" s="68" t="s">
        <v>264</v>
      </c>
      <c r="AE422" s="68" t="s">
        <v>264</v>
      </c>
      <c r="AF422" s="68" t="s">
        <v>273</v>
      </c>
      <c r="AG422" s="68" t="s">
        <v>273</v>
      </c>
      <c r="AH422" s="73" t="s">
        <v>22</v>
      </c>
      <c r="AI422" s="74" t="str">
        <f t="shared" si="84"/>
        <v>Moderado</v>
      </c>
      <c r="AJ422" s="75" t="s">
        <v>313</v>
      </c>
      <c r="AK422" s="99" t="s">
        <v>10</v>
      </c>
      <c r="AL422" s="99" t="s">
        <v>17</v>
      </c>
      <c r="AM422" s="98" t="str">
        <f t="shared" si="79"/>
        <v>B3FuerteDirectamente Indirectamente</v>
      </c>
      <c r="AN422" s="75" t="str">
        <f>VLOOKUP(AO422,Hoja3!$G$2:$H$648,2,0)</f>
        <v>A:Improbable / 2:Menor</v>
      </c>
      <c r="AO422" s="69" t="str">
        <f>VLOOKUP(AM422,Hoja3!F:G,2,0)</f>
        <v>A2</v>
      </c>
      <c r="AP422" s="70" t="str">
        <f>VLOOKUP(AO422,'MATRIZ RAM VALORACIÓN'!$AD$10:$AE$45,2,0)</f>
        <v>Bajo</v>
      </c>
      <c r="AQ422" s="189"/>
      <c r="AR422" s="189"/>
      <c r="AS422" s="110"/>
      <c r="AT422" s="88">
        <f t="shared" si="82"/>
        <v>5</v>
      </c>
      <c r="AU422" s="88">
        <f t="shared" si="83"/>
        <v>70</v>
      </c>
      <c r="AV422" s="89">
        <f t="shared" si="78"/>
        <v>75</v>
      </c>
    </row>
    <row r="423" spans="1:48" s="111" customFormat="1" ht="164.25" customHeight="1" x14ac:dyDescent="0.3">
      <c r="A423" s="98" t="s">
        <v>1424</v>
      </c>
      <c r="B423" s="98" t="s">
        <v>658</v>
      </c>
      <c r="C423" s="333" t="s">
        <v>2613</v>
      </c>
      <c r="D423" s="146" t="s">
        <v>988</v>
      </c>
      <c r="E423" s="68" t="s">
        <v>273</v>
      </c>
      <c r="F423" s="68" t="s">
        <v>273</v>
      </c>
      <c r="G423" s="68" t="s">
        <v>264</v>
      </c>
      <c r="H423" s="68" t="s">
        <v>264</v>
      </c>
      <c r="I423" s="68" t="s">
        <v>273</v>
      </c>
      <c r="J423" s="68" t="s">
        <v>273</v>
      </c>
      <c r="K423" s="95" t="s">
        <v>29</v>
      </c>
      <c r="L423" s="95" t="s">
        <v>26</v>
      </c>
      <c r="M423" s="69" t="str">
        <f t="shared" si="74"/>
        <v xml:space="preserve">B - Raro / 3 - Moderado </v>
      </c>
      <c r="N423" s="69" t="str">
        <f t="shared" si="75"/>
        <v>B3</v>
      </c>
      <c r="O423" s="70" t="str">
        <f>VLOOKUP(N423,'MATRIZ RAM VALORACIÓN'!$AD$10:$AE$45,2,0)</f>
        <v>Medio</v>
      </c>
      <c r="P423" s="71" t="str">
        <f t="shared" si="76"/>
        <v>Bajo</v>
      </c>
      <c r="Q423" s="115" t="s">
        <v>990</v>
      </c>
      <c r="R423" s="137" t="s">
        <v>3363</v>
      </c>
      <c r="S423" s="180" t="s">
        <v>359</v>
      </c>
      <c r="T423" s="94" t="s">
        <v>3040</v>
      </c>
      <c r="U423" s="73" t="s">
        <v>318</v>
      </c>
      <c r="V423" s="73" t="s">
        <v>267</v>
      </c>
      <c r="W423" s="68" t="s">
        <v>264</v>
      </c>
      <c r="X423" s="68" t="s">
        <v>264</v>
      </c>
      <c r="Y423" s="68" t="s">
        <v>264</v>
      </c>
      <c r="Z423" s="68" t="s">
        <v>273</v>
      </c>
      <c r="AA423" s="68" t="s">
        <v>264</v>
      </c>
      <c r="AB423" s="68" t="s">
        <v>273</v>
      </c>
      <c r="AC423" s="68" t="s">
        <v>264</v>
      </c>
      <c r="AD423" s="68" t="s">
        <v>264</v>
      </c>
      <c r="AE423" s="68" t="s">
        <v>264</v>
      </c>
      <c r="AF423" s="68" t="s">
        <v>273</v>
      </c>
      <c r="AG423" s="68" t="s">
        <v>273</v>
      </c>
      <c r="AH423" s="73" t="s">
        <v>22</v>
      </c>
      <c r="AI423" s="74" t="str">
        <f t="shared" si="84"/>
        <v>Moderado</v>
      </c>
      <c r="AJ423" s="75" t="s">
        <v>313</v>
      </c>
      <c r="AK423" s="99" t="s">
        <v>10</v>
      </c>
      <c r="AL423" s="99" t="s">
        <v>17</v>
      </c>
      <c r="AM423" s="98" t="str">
        <f t="shared" si="79"/>
        <v>B3FuerteDirectamente Indirectamente</v>
      </c>
      <c r="AN423" s="75" t="str">
        <f>VLOOKUP(AO423,Hoja3!$G$2:$H$648,2,0)</f>
        <v>A:Improbable / 2:Menor</v>
      </c>
      <c r="AO423" s="69" t="str">
        <f>VLOOKUP(AM423,Hoja3!F:G,2,0)</f>
        <v>A2</v>
      </c>
      <c r="AP423" s="70" t="str">
        <f>VLOOKUP(AO423,'MATRIZ RAM VALORACIÓN'!$AD$10:$AE$45,2,0)</f>
        <v>Bajo</v>
      </c>
      <c r="AQ423" s="189"/>
      <c r="AR423" s="189"/>
      <c r="AS423" s="110"/>
      <c r="AT423" s="88">
        <f t="shared" si="82"/>
        <v>5</v>
      </c>
      <c r="AU423" s="88">
        <f t="shared" si="83"/>
        <v>70</v>
      </c>
      <c r="AV423" s="89">
        <f t="shared" si="78"/>
        <v>75</v>
      </c>
    </row>
    <row r="424" spans="1:48" s="111" customFormat="1" ht="164.25" customHeight="1" x14ac:dyDescent="0.3">
      <c r="A424" s="98" t="s">
        <v>1424</v>
      </c>
      <c r="B424" s="98" t="s">
        <v>658</v>
      </c>
      <c r="C424" s="333" t="s">
        <v>985</v>
      </c>
      <c r="D424" s="146" t="s">
        <v>986</v>
      </c>
      <c r="E424" s="68" t="s">
        <v>273</v>
      </c>
      <c r="F424" s="68" t="s">
        <v>273</v>
      </c>
      <c r="G424" s="68" t="s">
        <v>264</v>
      </c>
      <c r="H424" s="68" t="s">
        <v>264</v>
      </c>
      <c r="I424" s="68" t="s">
        <v>273</v>
      </c>
      <c r="J424" s="68" t="s">
        <v>273</v>
      </c>
      <c r="K424" s="95" t="s">
        <v>29</v>
      </c>
      <c r="L424" s="95" t="s">
        <v>26</v>
      </c>
      <c r="M424" s="69" t="str">
        <f t="shared" si="74"/>
        <v xml:space="preserve">B - Raro / 3 - Moderado </v>
      </c>
      <c r="N424" s="69" t="str">
        <f t="shared" si="75"/>
        <v>B3</v>
      </c>
      <c r="O424" s="70" t="str">
        <f>VLOOKUP(N424,'MATRIZ RAM VALORACIÓN'!$AD$10:$AE$45,2,0)</f>
        <v>Medio</v>
      </c>
      <c r="P424" s="71" t="str">
        <f t="shared" si="76"/>
        <v>Bajo</v>
      </c>
      <c r="Q424" s="115" t="s">
        <v>2334</v>
      </c>
      <c r="R424" s="101" t="s">
        <v>3134</v>
      </c>
      <c r="S424" s="180" t="s">
        <v>359</v>
      </c>
      <c r="T424" s="94" t="s">
        <v>3038</v>
      </c>
      <c r="U424" s="73" t="s">
        <v>311</v>
      </c>
      <c r="V424" s="73" t="s">
        <v>267</v>
      </c>
      <c r="W424" s="68" t="s">
        <v>273</v>
      </c>
      <c r="X424" s="68" t="s">
        <v>264</v>
      </c>
      <c r="Y424" s="68" t="s">
        <v>264</v>
      </c>
      <c r="Z424" s="68" t="s">
        <v>273</v>
      </c>
      <c r="AA424" s="68" t="s">
        <v>264</v>
      </c>
      <c r="AB424" s="68" t="s">
        <v>273</v>
      </c>
      <c r="AC424" s="68" t="s">
        <v>264</v>
      </c>
      <c r="AD424" s="68" t="s">
        <v>264</v>
      </c>
      <c r="AE424" s="68" t="s">
        <v>264</v>
      </c>
      <c r="AF424" s="68" t="s">
        <v>273</v>
      </c>
      <c r="AG424" s="68" t="s">
        <v>273</v>
      </c>
      <c r="AH424" s="73" t="s">
        <v>22</v>
      </c>
      <c r="AI424" s="74" t="str">
        <f t="shared" si="84"/>
        <v>Moderado</v>
      </c>
      <c r="AJ424" s="75" t="s">
        <v>313</v>
      </c>
      <c r="AK424" s="99" t="s">
        <v>10</v>
      </c>
      <c r="AL424" s="99" t="s">
        <v>17</v>
      </c>
      <c r="AM424" s="98" t="str">
        <f t="shared" si="79"/>
        <v>B3FuerteDirectamente Indirectamente</v>
      </c>
      <c r="AN424" s="75" t="str">
        <f>VLOOKUP(AO424,Hoja3!$G$2:$H$648,2,0)</f>
        <v>A:Improbable / 2:Menor</v>
      </c>
      <c r="AO424" s="69" t="str">
        <f>VLOOKUP(AM424,Hoja3!F:G,2,0)</f>
        <v>A2</v>
      </c>
      <c r="AP424" s="70" t="str">
        <f>VLOOKUP(AO424,'MATRIZ RAM VALORACIÓN'!$AD$10:$AE$45,2,0)</f>
        <v>Bajo</v>
      </c>
      <c r="AQ424" s="189"/>
      <c r="AR424" s="189"/>
      <c r="AS424" s="110"/>
      <c r="AT424" s="88">
        <f t="shared" si="82"/>
        <v>15</v>
      </c>
      <c r="AU424" s="88">
        <f t="shared" si="83"/>
        <v>70</v>
      </c>
      <c r="AV424" s="89">
        <f t="shared" si="78"/>
        <v>85</v>
      </c>
    </row>
    <row r="425" spans="1:48" s="111" customFormat="1" ht="164.25" customHeight="1" x14ac:dyDescent="0.3">
      <c r="A425" s="98" t="s">
        <v>1424</v>
      </c>
      <c r="B425" s="98" t="s">
        <v>658</v>
      </c>
      <c r="C425" s="333" t="s">
        <v>982</v>
      </c>
      <c r="D425" s="146" t="s">
        <v>3443</v>
      </c>
      <c r="E425" s="68" t="s">
        <v>273</v>
      </c>
      <c r="F425" s="68" t="s">
        <v>273</v>
      </c>
      <c r="G425" s="68" t="s">
        <v>264</v>
      </c>
      <c r="H425" s="68" t="s">
        <v>264</v>
      </c>
      <c r="I425" s="68" t="s">
        <v>273</v>
      </c>
      <c r="J425" s="68" t="s">
        <v>273</v>
      </c>
      <c r="K425" s="95" t="s">
        <v>29</v>
      </c>
      <c r="L425" s="95" t="s">
        <v>26</v>
      </c>
      <c r="M425" s="69" t="str">
        <f t="shared" si="74"/>
        <v xml:space="preserve">B - Raro / 3 - Moderado </v>
      </c>
      <c r="N425" s="69" t="str">
        <f t="shared" si="75"/>
        <v>B3</v>
      </c>
      <c r="O425" s="70" t="str">
        <f>VLOOKUP(N425,'MATRIZ RAM VALORACIÓN'!$AD$10:$AE$45,2,0)</f>
        <v>Medio</v>
      </c>
      <c r="P425" s="71" t="str">
        <f t="shared" si="76"/>
        <v>Bajo</v>
      </c>
      <c r="Q425" s="115" t="s">
        <v>3034</v>
      </c>
      <c r="R425" s="137" t="s">
        <v>3037</v>
      </c>
      <c r="S425" s="180" t="s">
        <v>359</v>
      </c>
      <c r="T425" s="94" t="s">
        <v>3100</v>
      </c>
      <c r="U425" s="73" t="s">
        <v>311</v>
      </c>
      <c r="V425" s="73" t="s">
        <v>267</v>
      </c>
      <c r="W425" s="68" t="s">
        <v>273</v>
      </c>
      <c r="X425" s="68" t="s">
        <v>264</v>
      </c>
      <c r="Y425" s="68" t="s">
        <v>264</v>
      </c>
      <c r="Z425" s="68" t="s">
        <v>273</v>
      </c>
      <c r="AA425" s="68" t="s">
        <v>264</v>
      </c>
      <c r="AB425" s="68" t="s">
        <v>273</v>
      </c>
      <c r="AC425" s="68" t="s">
        <v>264</v>
      </c>
      <c r="AD425" s="68" t="s">
        <v>264</v>
      </c>
      <c r="AE425" s="68" t="s">
        <v>264</v>
      </c>
      <c r="AF425" s="68" t="s">
        <v>273</v>
      </c>
      <c r="AG425" s="68" t="s">
        <v>273</v>
      </c>
      <c r="AH425" s="73" t="s">
        <v>22</v>
      </c>
      <c r="AI425" s="74" t="str">
        <f t="shared" si="84"/>
        <v>Moderado</v>
      </c>
      <c r="AJ425" s="75" t="s">
        <v>313</v>
      </c>
      <c r="AK425" s="99" t="s">
        <v>10</v>
      </c>
      <c r="AL425" s="99" t="s">
        <v>17</v>
      </c>
      <c r="AM425" s="98" t="str">
        <f t="shared" si="79"/>
        <v>B3FuerteDirectamente Indirectamente</v>
      </c>
      <c r="AN425" s="75" t="str">
        <f>VLOOKUP(AO425,Hoja3!$G$2:$H$648,2,0)</f>
        <v>A:Improbable / 2:Menor</v>
      </c>
      <c r="AO425" s="69" t="str">
        <f>VLOOKUP(AM425,Hoja3!F:G,2,0)</f>
        <v>A2</v>
      </c>
      <c r="AP425" s="70" t="str">
        <f>VLOOKUP(AO425,'MATRIZ RAM VALORACIÓN'!$AD$10:$AE$45,2,0)</f>
        <v>Bajo</v>
      </c>
      <c r="AQ425" s="189"/>
      <c r="AR425" s="189"/>
      <c r="AS425" s="110"/>
      <c r="AT425" s="88">
        <f t="shared" si="82"/>
        <v>15</v>
      </c>
      <c r="AU425" s="88">
        <f t="shared" si="83"/>
        <v>70</v>
      </c>
      <c r="AV425" s="89">
        <f t="shared" si="78"/>
        <v>85</v>
      </c>
    </row>
    <row r="426" spans="1:48" s="111" customFormat="1" ht="164.25" customHeight="1" x14ac:dyDescent="0.3">
      <c r="A426" s="98" t="s">
        <v>1424</v>
      </c>
      <c r="B426" s="98" t="s">
        <v>658</v>
      </c>
      <c r="C426" s="333" t="s">
        <v>981</v>
      </c>
      <c r="D426" s="146" t="s">
        <v>1578</v>
      </c>
      <c r="E426" s="68" t="s">
        <v>273</v>
      </c>
      <c r="F426" s="68" t="s">
        <v>273</v>
      </c>
      <c r="G426" s="68" t="s">
        <v>273</v>
      </c>
      <c r="H426" s="68" t="s">
        <v>264</v>
      </c>
      <c r="I426" s="68" t="s">
        <v>264</v>
      </c>
      <c r="J426" s="68" t="s">
        <v>264</v>
      </c>
      <c r="K426" s="95" t="s">
        <v>35</v>
      </c>
      <c r="L426" s="95" t="s">
        <v>14</v>
      </c>
      <c r="M426" s="69" t="str">
        <f t="shared" si="74"/>
        <v>A - Improbable / 5 - Extremo</v>
      </c>
      <c r="N426" s="69" t="str">
        <f t="shared" si="75"/>
        <v>A5</v>
      </c>
      <c r="O426" s="70" t="str">
        <f>VLOOKUP(N426,'MATRIZ RAM VALORACIÓN'!$AD$10:$AE$45,2,0)</f>
        <v>Medio</v>
      </c>
      <c r="P426" s="71" t="str">
        <f t="shared" si="76"/>
        <v>Bajo</v>
      </c>
      <c r="Q426" s="146" t="s">
        <v>1838</v>
      </c>
      <c r="R426" s="147" t="s">
        <v>2318</v>
      </c>
      <c r="S426" s="180" t="s">
        <v>45</v>
      </c>
      <c r="T426" s="94" t="s">
        <v>2091</v>
      </c>
      <c r="U426" s="73" t="s">
        <v>318</v>
      </c>
      <c r="V426" s="73" t="s">
        <v>267</v>
      </c>
      <c r="W426" s="68" t="s">
        <v>273</v>
      </c>
      <c r="X426" s="68" t="s">
        <v>273</v>
      </c>
      <c r="Y426" s="68" t="s">
        <v>273</v>
      </c>
      <c r="Z426" s="68" t="s">
        <v>273</v>
      </c>
      <c r="AA426" s="68" t="s">
        <v>273</v>
      </c>
      <c r="AB426" s="68" t="s">
        <v>273</v>
      </c>
      <c r="AC426" s="68" t="s">
        <v>264</v>
      </c>
      <c r="AD426" s="68" t="s">
        <v>264</v>
      </c>
      <c r="AE426" s="68" t="s">
        <v>264</v>
      </c>
      <c r="AF426" s="68" t="s">
        <v>264</v>
      </c>
      <c r="AG426" s="68" t="s">
        <v>273</v>
      </c>
      <c r="AH426" s="73" t="s">
        <v>22</v>
      </c>
      <c r="AI426" s="74" t="str">
        <f t="shared" si="84"/>
        <v>Moderado</v>
      </c>
      <c r="AJ426" s="75" t="s">
        <v>313</v>
      </c>
      <c r="AK426" s="99" t="s">
        <v>10</v>
      </c>
      <c r="AL426" s="99" t="s">
        <v>17</v>
      </c>
      <c r="AM426" s="98" t="str">
        <f t="shared" si="79"/>
        <v>A5FuerteDirectamente Indirectamente</v>
      </c>
      <c r="AN426" s="75" t="str">
        <f>VLOOKUP(AO426,Hoja3!$G$2:$H$648,2,0)</f>
        <v>A:Improbable / 4:Mayor</v>
      </c>
      <c r="AO426" s="69" t="str">
        <f>VLOOKUP(AM426,Hoja3!F:G,2,0)</f>
        <v>A4</v>
      </c>
      <c r="AP426" s="70" t="str">
        <f>VLOOKUP(AO426,'MATRIZ RAM VALORACIÓN'!$AD$10:$AE$45,2,0)</f>
        <v>Bajo</v>
      </c>
      <c r="AQ426" s="189"/>
      <c r="AR426" s="189"/>
      <c r="AS426" s="110"/>
      <c r="AT426" s="88">
        <f t="shared" si="82"/>
        <v>5</v>
      </c>
      <c r="AU426" s="88">
        <f t="shared" si="83"/>
        <v>70</v>
      </c>
      <c r="AV426" s="89">
        <f t="shared" si="78"/>
        <v>75</v>
      </c>
    </row>
    <row r="427" spans="1:48" s="111" customFormat="1" ht="164.25" customHeight="1" x14ac:dyDescent="0.3">
      <c r="A427" s="98" t="s">
        <v>1424</v>
      </c>
      <c r="B427" s="98" t="s">
        <v>658</v>
      </c>
      <c r="C427" s="333" t="s">
        <v>981</v>
      </c>
      <c r="D427" s="146" t="s">
        <v>1578</v>
      </c>
      <c r="E427" s="68" t="s">
        <v>273</v>
      </c>
      <c r="F427" s="68" t="s">
        <v>273</v>
      </c>
      <c r="G427" s="68" t="s">
        <v>273</v>
      </c>
      <c r="H427" s="68" t="s">
        <v>264</v>
      </c>
      <c r="I427" s="68" t="s">
        <v>264</v>
      </c>
      <c r="J427" s="68" t="s">
        <v>264</v>
      </c>
      <c r="K427" s="95" t="s">
        <v>35</v>
      </c>
      <c r="L427" s="95" t="s">
        <v>14</v>
      </c>
      <c r="M427" s="69" t="str">
        <f t="shared" si="74"/>
        <v>A - Improbable / 5 - Extremo</v>
      </c>
      <c r="N427" s="69" t="str">
        <f t="shared" si="75"/>
        <v>A5</v>
      </c>
      <c r="O427" s="70" t="str">
        <f>VLOOKUP(N427,'MATRIZ RAM VALORACIÓN'!$AD$10:$AE$45,2,0)</f>
        <v>Medio</v>
      </c>
      <c r="P427" s="71" t="str">
        <f t="shared" si="76"/>
        <v>Bajo</v>
      </c>
      <c r="Q427" s="145" t="s">
        <v>1899</v>
      </c>
      <c r="R427" s="147" t="s">
        <v>1900</v>
      </c>
      <c r="S427" s="180" t="s">
        <v>33</v>
      </c>
      <c r="T427" s="146" t="s">
        <v>2380</v>
      </c>
      <c r="U427" s="73" t="s">
        <v>318</v>
      </c>
      <c r="V427" s="73" t="s">
        <v>267</v>
      </c>
      <c r="W427" s="68" t="s">
        <v>273</v>
      </c>
      <c r="X427" s="68" t="s">
        <v>273</v>
      </c>
      <c r="Y427" s="68" t="s">
        <v>273</v>
      </c>
      <c r="Z427" s="68" t="s">
        <v>273</v>
      </c>
      <c r="AA427" s="68" t="s">
        <v>273</v>
      </c>
      <c r="AB427" s="68" t="s">
        <v>273</v>
      </c>
      <c r="AC427" s="68" t="s">
        <v>264</v>
      </c>
      <c r="AD427" s="68" t="s">
        <v>264</v>
      </c>
      <c r="AE427" s="68" t="s">
        <v>264</v>
      </c>
      <c r="AF427" s="68" t="s">
        <v>264</v>
      </c>
      <c r="AG427" s="68" t="s">
        <v>273</v>
      </c>
      <c r="AH427" s="73" t="s">
        <v>22</v>
      </c>
      <c r="AI427" s="74" t="str">
        <f t="shared" si="84"/>
        <v>Moderado</v>
      </c>
      <c r="AJ427" s="75" t="s">
        <v>313</v>
      </c>
      <c r="AK427" s="99" t="s">
        <v>10</v>
      </c>
      <c r="AL427" s="99" t="s">
        <v>17</v>
      </c>
      <c r="AM427" s="98" t="str">
        <f t="shared" si="79"/>
        <v>A5FuerteDirectamente Indirectamente</v>
      </c>
      <c r="AN427" s="75" t="str">
        <f>VLOOKUP(AO427,Hoja3!$G$2:$H$648,2,0)</f>
        <v>A:Improbable / 4:Mayor</v>
      </c>
      <c r="AO427" s="69" t="str">
        <f>VLOOKUP(AM427,Hoja3!F:G,2,0)</f>
        <v>A4</v>
      </c>
      <c r="AP427" s="70" t="str">
        <f>VLOOKUP(AO427,'MATRIZ RAM VALORACIÓN'!$AD$10:$AE$45,2,0)</f>
        <v>Bajo</v>
      </c>
      <c r="AQ427" s="189"/>
      <c r="AR427" s="189"/>
      <c r="AS427" s="110"/>
      <c r="AT427" s="88">
        <f t="shared" si="82"/>
        <v>5</v>
      </c>
      <c r="AU427" s="88">
        <f t="shared" si="83"/>
        <v>70</v>
      </c>
      <c r="AV427" s="89">
        <f t="shared" si="78"/>
        <v>75</v>
      </c>
    </row>
    <row r="428" spans="1:48" s="111" customFormat="1" ht="164.25" customHeight="1" x14ac:dyDescent="0.3">
      <c r="A428" s="98" t="s">
        <v>1424</v>
      </c>
      <c r="B428" s="98" t="s">
        <v>658</v>
      </c>
      <c r="C428" s="333" t="s">
        <v>981</v>
      </c>
      <c r="D428" s="146" t="s">
        <v>1578</v>
      </c>
      <c r="E428" s="68" t="s">
        <v>273</v>
      </c>
      <c r="F428" s="68" t="s">
        <v>273</v>
      </c>
      <c r="G428" s="68" t="s">
        <v>273</v>
      </c>
      <c r="H428" s="68" t="s">
        <v>264</v>
      </c>
      <c r="I428" s="68" t="s">
        <v>264</v>
      </c>
      <c r="J428" s="68" t="s">
        <v>264</v>
      </c>
      <c r="K428" s="95" t="s">
        <v>35</v>
      </c>
      <c r="L428" s="95" t="s">
        <v>14</v>
      </c>
      <c r="M428" s="69" t="str">
        <f t="shared" si="74"/>
        <v>A - Improbable / 5 - Extremo</v>
      </c>
      <c r="N428" s="69" t="str">
        <f t="shared" si="75"/>
        <v>A5</v>
      </c>
      <c r="O428" s="70" t="str">
        <f>VLOOKUP(N428,'MATRIZ RAM VALORACIÓN'!$AD$10:$AE$45,2,0)</f>
        <v>Medio</v>
      </c>
      <c r="P428" s="71" t="str">
        <f t="shared" si="76"/>
        <v>Bajo</v>
      </c>
      <c r="Q428" s="147" t="s">
        <v>1901</v>
      </c>
      <c r="R428" s="147" t="s">
        <v>519</v>
      </c>
      <c r="S428" s="180" t="s">
        <v>359</v>
      </c>
      <c r="T428" s="146" t="s">
        <v>1902</v>
      </c>
      <c r="U428" s="73" t="s">
        <v>311</v>
      </c>
      <c r="V428" s="73" t="s">
        <v>265</v>
      </c>
      <c r="W428" s="68" t="s">
        <v>273</v>
      </c>
      <c r="X428" s="68" t="s">
        <v>273</v>
      </c>
      <c r="Y428" s="68" t="s">
        <v>273</v>
      </c>
      <c r="Z428" s="68" t="s">
        <v>273</v>
      </c>
      <c r="AA428" s="68" t="s">
        <v>273</v>
      </c>
      <c r="AB428" s="68" t="s">
        <v>264</v>
      </c>
      <c r="AC428" s="68" t="s">
        <v>264</v>
      </c>
      <c r="AD428" s="68" t="s">
        <v>264</v>
      </c>
      <c r="AE428" s="68" t="s">
        <v>264</v>
      </c>
      <c r="AF428" s="68" t="s">
        <v>264</v>
      </c>
      <c r="AG428" s="68" t="s">
        <v>273</v>
      </c>
      <c r="AH428" s="73" t="s">
        <v>22</v>
      </c>
      <c r="AI428" s="74" t="str">
        <f t="shared" si="84"/>
        <v>Moderado</v>
      </c>
      <c r="AJ428" s="75" t="s">
        <v>313</v>
      </c>
      <c r="AK428" s="99" t="s">
        <v>10</v>
      </c>
      <c r="AL428" s="99" t="s">
        <v>17</v>
      </c>
      <c r="AM428" s="98" t="str">
        <f t="shared" si="79"/>
        <v>A5FuerteDirectamente Indirectamente</v>
      </c>
      <c r="AN428" s="75" t="str">
        <f>VLOOKUP(AO428,Hoja3!$G$2:$H$648,2,0)</f>
        <v>A:Improbable / 4:Mayor</v>
      </c>
      <c r="AO428" s="69" t="str">
        <f>VLOOKUP(AM428,Hoja3!F:G,2,0)</f>
        <v>A4</v>
      </c>
      <c r="AP428" s="70" t="str">
        <f>VLOOKUP(AO428,'MATRIZ RAM VALORACIÓN'!$AD$10:$AE$45,2,0)</f>
        <v>Bajo</v>
      </c>
      <c r="AQ428" s="189"/>
      <c r="AR428" s="189"/>
      <c r="AS428" s="110"/>
      <c r="AT428" s="88">
        <f t="shared" si="82"/>
        <v>15</v>
      </c>
      <c r="AU428" s="88">
        <f t="shared" si="83"/>
        <v>70</v>
      </c>
      <c r="AV428" s="89">
        <f t="shared" si="78"/>
        <v>85</v>
      </c>
    </row>
    <row r="429" spans="1:48" s="111" customFormat="1" ht="164.25" customHeight="1" x14ac:dyDescent="0.3">
      <c r="A429" s="98" t="s">
        <v>1424</v>
      </c>
      <c r="B429" s="98" t="s">
        <v>658</v>
      </c>
      <c r="C429" s="333" t="s">
        <v>981</v>
      </c>
      <c r="D429" s="146" t="s">
        <v>1578</v>
      </c>
      <c r="E429" s="68" t="s">
        <v>273</v>
      </c>
      <c r="F429" s="68" t="s">
        <v>273</v>
      </c>
      <c r="G429" s="68" t="s">
        <v>273</v>
      </c>
      <c r="H429" s="68" t="s">
        <v>264</v>
      </c>
      <c r="I429" s="68" t="s">
        <v>264</v>
      </c>
      <c r="J429" s="68" t="s">
        <v>264</v>
      </c>
      <c r="K429" s="95" t="s">
        <v>35</v>
      </c>
      <c r="L429" s="95" t="s">
        <v>14</v>
      </c>
      <c r="M429" s="69" t="str">
        <f t="shared" si="74"/>
        <v>A - Improbable / 5 - Extremo</v>
      </c>
      <c r="N429" s="69" t="str">
        <f t="shared" si="75"/>
        <v>A5</v>
      </c>
      <c r="O429" s="70" t="str">
        <f>VLOOKUP(N429,'MATRIZ RAM VALORACIÓN'!$AD$10:$AE$45,2,0)</f>
        <v>Medio</v>
      </c>
      <c r="P429" s="71" t="str">
        <f t="shared" si="76"/>
        <v>Bajo</v>
      </c>
      <c r="Q429" s="147" t="s">
        <v>1894</v>
      </c>
      <c r="R429" s="101" t="s">
        <v>1903</v>
      </c>
      <c r="S429" s="180" t="s">
        <v>43</v>
      </c>
      <c r="T429" s="115" t="s">
        <v>2086</v>
      </c>
      <c r="U429" s="73" t="s">
        <v>311</v>
      </c>
      <c r="V429" s="73" t="s">
        <v>265</v>
      </c>
      <c r="W429" s="68" t="s">
        <v>273</v>
      </c>
      <c r="X429" s="68" t="s">
        <v>273</v>
      </c>
      <c r="Y429" s="68" t="s">
        <v>273</v>
      </c>
      <c r="Z429" s="68" t="s">
        <v>273</v>
      </c>
      <c r="AA429" s="68" t="s">
        <v>264</v>
      </c>
      <c r="AB429" s="68" t="s">
        <v>264</v>
      </c>
      <c r="AC429" s="68" t="s">
        <v>264</v>
      </c>
      <c r="AD429" s="68" t="s">
        <v>273</v>
      </c>
      <c r="AE429" s="68" t="s">
        <v>264</v>
      </c>
      <c r="AF429" s="68" t="s">
        <v>264</v>
      </c>
      <c r="AG429" s="68" t="s">
        <v>273</v>
      </c>
      <c r="AH429" s="73" t="s">
        <v>22</v>
      </c>
      <c r="AI429" s="74" t="str">
        <f t="shared" si="84"/>
        <v>Moderado</v>
      </c>
      <c r="AJ429" s="75" t="s">
        <v>313</v>
      </c>
      <c r="AK429" s="99" t="s">
        <v>10</v>
      </c>
      <c r="AL429" s="99" t="s">
        <v>17</v>
      </c>
      <c r="AM429" s="98" t="str">
        <f t="shared" si="79"/>
        <v>A5FuerteDirectamente Indirectamente</v>
      </c>
      <c r="AN429" s="75" t="str">
        <f>VLOOKUP(AO429,Hoja3!$G$2:$H$648,2,0)</f>
        <v>A:Improbable / 4:Mayor</v>
      </c>
      <c r="AO429" s="69" t="str">
        <f>VLOOKUP(AM429,Hoja3!F:G,2,0)</f>
        <v>A4</v>
      </c>
      <c r="AP429" s="70" t="str">
        <f>VLOOKUP(AO429,'MATRIZ RAM VALORACIÓN'!$AD$10:$AE$45,2,0)</f>
        <v>Bajo</v>
      </c>
      <c r="AQ429" s="189"/>
      <c r="AR429" s="189"/>
      <c r="AS429" s="110"/>
      <c r="AT429" s="88">
        <f t="shared" si="82"/>
        <v>15</v>
      </c>
      <c r="AU429" s="88">
        <f t="shared" si="83"/>
        <v>70</v>
      </c>
      <c r="AV429" s="89">
        <f t="shared" si="78"/>
        <v>85</v>
      </c>
    </row>
    <row r="430" spans="1:48" s="111" customFormat="1" ht="164.25" customHeight="1" x14ac:dyDescent="0.3">
      <c r="A430" s="98" t="s">
        <v>1424</v>
      </c>
      <c r="B430" s="98" t="s">
        <v>658</v>
      </c>
      <c r="C430" s="333" t="s">
        <v>981</v>
      </c>
      <c r="D430" s="146" t="s">
        <v>1578</v>
      </c>
      <c r="E430" s="68" t="s">
        <v>273</v>
      </c>
      <c r="F430" s="68" t="s">
        <v>273</v>
      </c>
      <c r="G430" s="68" t="s">
        <v>273</v>
      </c>
      <c r="H430" s="68" t="s">
        <v>264</v>
      </c>
      <c r="I430" s="68" t="s">
        <v>264</v>
      </c>
      <c r="J430" s="68" t="s">
        <v>264</v>
      </c>
      <c r="K430" s="95" t="s">
        <v>35</v>
      </c>
      <c r="L430" s="95" t="s">
        <v>14</v>
      </c>
      <c r="M430" s="69" t="str">
        <f t="shared" si="74"/>
        <v>A - Improbable / 5 - Extremo</v>
      </c>
      <c r="N430" s="69" t="str">
        <f t="shared" si="75"/>
        <v>A5</v>
      </c>
      <c r="O430" s="70" t="str">
        <f>VLOOKUP(N430,'MATRIZ RAM VALORACIÓN'!$AD$10:$AE$45,2,0)</f>
        <v>Medio</v>
      </c>
      <c r="P430" s="71" t="str">
        <f t="shared" si="76"/>
        <v>Bajo</v>
      </c>
      <c r="Q430" s="115" t="s">
        <v>675</v>
      </c>
      <c r="R430" s="101" t="s">
        <v>675</v>
      </c>
      <c r="S430" s="168" t="s">
        <v>1641</v>
      </c>
      <c r="T430" s="94" t="s">
        <v>676</v>
      </c>
      <c r="U430" s="73" t="s">
        <v>323</v>
      </c>
      <c r="V430" s="73" t="s">
        <v>267</v>
      </c>
      <c r="W430" s="68" t="s">
        <v>273</v>
      </c>
      <c r="X430" s="68" t="s">
        <v>273</v>
      </c>
      <c r="Y430" s="68" t="s">
        <v>264</v>
      </c>
      <c r="Z430" s="68" t="s">
        <v>264</v>
      </c>
      <c r="AA430" s="68" t="s">
        <v>273</v>
      </c>
      <c r="AB430" s="68" t="s">
        <v>273</v>
      </c>
      <c r="AC430" s="68" t="s">
        <v>264</v>
      </c>
      <c r="AD430" s="68" t="s">
        <v>273</v>
      </c>
      <c r="AE430" s="68" t="s">
        <v>264</v>
      </c>
      <c r="AF430" s="68" t="s">
        <v>273</v>
      </c>
      <c r="AG430" s="68" t="s">
        <v>273</v>
      </c>
      <c r="AH430" s="73" t="s">
        <v>22</v>
      </c>
      <c r="AI430" s="74" t="str">
        <f t="shared" si="84"/>
        <v>Fuerte</v>
      </c>
      <c r="AJ430" s="75" t="s">
        <v>313</v>
      </c>
      <c r="AK430" s="99" t="s">
        <v>10</v>
      </c>
      <c r="AL430" s="99" t="s">
        <v>17</v>
      </c>
      <c r="AM430" s="98" t="str">
        <f t="shared" si="79"/>
        <v>A5FuerteDirectamente Indirectamente</v>
      </c>
      <c r="AN430" s="75" t="str">
        <f>VLOOKUP(AO430,Hoja3!$G$2:$H$648,2,0)</f>
        <v>A:Improbable / 4:Mayor</v>
      </c>
      <c r="AO430" s="69" t="str">
        <f>VLOOKUP(AM430,Hoja3!F:G,2,0)</f>
        <v>A4</v>
      </c>
      <c r="AP430" s="70" t="str">
        <f>VLOOKUP(AO430,'MATRIZ RAM VALORACIÓN'!$AD$10:$AE$45,2,0)</f>
        <v>Bajo</v>
      </c>
      <c r="AQ430" s="189"/>
      <c r="AR430" s="189"/>
      <c r="AS430" s="110"/>
      <c r="AT430" s="88">
        <f t="shared" si="82"/>
        <v>30</v>
      </c>
      <c r="AU430" s="88">
        <f t="shared" si="83"/>
        <v>70</v>
      </c>
      <c r="AV430" s="89">
        <f t="shared" si="78"/>
        <v>100</v>
      </c>
    </row>
    <row r="431" spans="1:48" s="111" customFormat="1" ht="164.25" customHeight="1" x14ac:dyDescent="0.3">
      <c r="A431" s="98" t="s">
        <v>1424</v>
      </c>
      <c r="B431" s="98" t="s">
        <v>658</v>
      </c>
      <c r="C431" s="333" t="s">
        <v>981</v>
      </c>
      <c r="D431" s="146" t="s">
        <v>1578</v>
      </c>
      <c r="E431" s="68" t="s">
        <v>273</v>
      </c>
      <c r="F431" s="68" t="s">
        <v>273</v>
      </c>
      <c r="G431" s="68" t="s">
        <v>273</v>
      </c>
      <c r="H431" s="68" t="s">
        <v>264</v>
      </c>
      <c r="I431" s="68" t="s">
        <v>264</v>
      </c>
      <c r="J431" s="68" t="s">
        <v>264</v>
      </c>
      <c r="K431" s="95" t="s">
        <v>35</v>
      </c>
      <c r="L431" s="95" t="s">
        <v>14</v>
      </c>
      <c r="M431" s="69" t="str">
        <f t="shared" si="74"/>
        <v>A - Improbable / 5 - Extremo</v>
      </c>
      <c r="N431" s="69" t="str">
        <f t="shared" si="75"/>
        <v>A5</v>
      </c>
      <c r="O431" s="70" t="str">
        <f>VLOOKUP(N431,'MATRIZ RAM VALORACIÓN'!$AD$10:$AE$45,2,0)</f>
        <v>Medio</v>
      </c>
      <c r="P431" s="71" t="str">
        <f t="shared" si="76"/>
        <v>Bajo</v>
      </c>
      <c r="Q431" s="115" t="s">
        <v>3268</v>
      </c>
      <c r="R431" s="145" t="s">
        <v>3267</v>
      </c>
      <c r="S431" s="180" t="s">
        <v>33</v>
      </c>
      <c r="T431" s="94" t="s">
        <v>3257</v>
      </c>
      <c r="U431" s="73" t="s">
        <v>311</v>
      </c>
      <c r="V431" s="73" t="s">
        <v>267</v>
      </c>
      <c r="W431" s="68" t="s">
        <v>264</v>
      </c>
      <c r="X431" s="68" t="s">
        <v>273</v>
      </c>
      <c r="Y431" s="68" t="s">
        <v>264</v>
      </c>
      <c r="Z431" s="68" t="s">
        <v>264</v>
      </c>
      <c r="AA431" s="68" t="s">
        <v>264</v>
      </c>
      <c r="AB431" s="68" t="s">
        <v>273</v>
      </c>
      <c r="AC431" s="68" t="s">
        <v>264</v>
      </c>
      <c r="AD431" s="68" t="s">
        <v>264</v>
      </c>
      <c r="AE431" s="68" t="s">
        <v>264</v>
      </c>
      <c r="AF431" s="68" t="s">
        <v>273</v>
      </c>
      <c r="AG431" s="68" t="s">
        <v>273</v>
      </c>
      <c r="AH431" s="73" t="s">
        <v>22</v>
      </c>
      <c r="AI431" s="74" t="str">
        <f t="shared" si="84"/>
        <v>Moderado</v>
      </c>
      <c r="AJ431" s="75" t="s">
        <v>313</v>
      </c>
      <c r="AK431" s="99" t="s">
        <v>10</v>
      </c>
      <c r="AL431" s="99" t="s">
        <v>17</v>
      </c>
      <c r="AM431" s="98" t="str">
        <f t="shared" si="79"/>
        <v>A5FuerteDirectamente Indirectamente</v>
      </c>
      <c r="AN431" s="75" t="str">
        <f>VLOOKUP(AO431,Hoja3!$G$2:$H$648,2,0)</f>
        <v>A:Improbable / 4:Mayor</v>
      </c>
      <c r="AO431" s="69" t="str">
        <f>VLOOKUP(AM431,Hoja3!F:G,2,0)</f>
        <v>A4</v>
      </c>
      <c r="AP431" s="70" t="str">
        <f>VLOOKUP(AO431,'MATRIZ RAM VALORACIÓN'!$AD$10:$AE$45,2,0)</f>
        <v>Bajo</v>
      </c>
      <c r="AQ431" s="189"/>
      <c r="AR431" s="189"/>
      <c r="AS431" s="110"/>
      <c r="AT431" s="88">
        <f t="shared" si="82"/>
        <v>15</v>
      </c>
      <c r="AU431" s="88">
        <f t="shared" si="83"/>
        <v>70</v>
      </c>
      <c r="AV431" s="89">
        <f t="shared" si="78"/>
        <v>85</v>
      </c>
    </row>
    <row r="432" spans="1:48" s="111" customFormat="1" ht="164.25" hidden="1" customHeight="1" x14ac:dyDescent="0.3">
      <c r="A432" s="98" t="s">
        <v>1424</v>
      </c>
      <c r="B432" s="98" t="s">
        <v>658</v>
      </c>
      <c r="C432" s="163" t="s">
        <v>1546</v>
      </c>
      <c r="D432" s="146" t="s">
        <v>3498</v>
      </c>
      <c r="E432" s="68" t="s">
        <v>264</v>
      </c>
      <c r="F432" s="68" t="s">
        <v>264</v>
      </c>
      <c r="G432" s="68" t="s">
        <v>264</v>
      </c>
      <c r="H432" s="68" t="s">
        <v>264</v>
      </c>
      <c r="I432" s="68" t="s">
        <v>264</v>
      </c>
      <c r="J432" s="68" t="s">
        <v>273</v>
      </c>
      <c r="K432" s="95" t="s">
        <v>29</v>
      </c>
      <c r="L432" s="95" t="s">
        <v>21</v>
      </c>
      <c r="M432" s="69" t="str">
        <f t="shared" si="74"/>
        <v>B - Raro / 4 - Mayor</v>
      </c>
      <c r="N432" s="69" t="str">
        <f t="shared" si="75"/>
        <v>B4</v>
      </c>
      <c r="O432" s="70" t="str">
        <f>VLOOKUP(N432,'MATRIZ RAM VALORACIÓN'!$AD$10:$AE$45,2,0)</f>
        <v>Medio</v>
      </c>
      <c r="P432" s="71" t="str">
        <f t="shared" si="76"/>
        <v>Bajo</v>
      </c>
      <c r="Q432" s="115" t="s">
        <v>3196</v>
      </c>
      <c r="R432" s="137" t="s">
        <v>3169</v>
      </c>
      <c r="S432" s="180" t="s">
        <v>359</v>
      </c>
      <c r="T432" s="94" t="s">
        <v>3170</v>
      </c>
      <c r="U432" s="73" t="s">
        <v>318</v>
      </c>
      <c r="V432" s="73" t="s">
        <v>267</v>
      </c>
      <c r="W432" s="68" t="s">
        <v>264</v>
      </c>
      <c r="X432" s="68" t="s">
        <v>264</v>
      </c>
      <c r="Y432" s="68" t="s">
        <v>264</v>
      </c>
      <c r="Z432" s="68" t="s">
        <v>273</v>
      </c>
      <c r="AA432" s="68" t="s">
        <v>264</v>
      </c>
      <c r="AB432" s="68" t="s">
        <v>273</v>
      </c>
      <c r="AC432" s="68" t="s">
        <v>264</v>
      </c>
      <c r="AD432" s="68" t="s">
        <v>264</v>
      </c>
      <c r="AE432" s="68" t="s">
        <v>264</v>
      </c>
      <c r="AF432" s="68" t="s">
        <v>273</v>
      </c>
      <c r="AG432" s="68" t="s">
        <v>273</v>
      </c>
      <c r="AH432" s="73" t="s">
        <v>22</v>
      </c>
      <c r="AI432" s="74" t="str">
        <f t="shared" si="84"/>
        <v>Moderado</v>
      </c>
      <c r="AJ432" s="75" t="s">
        <v>313</v>
      </c>
      <c r="AK432" s="99" t="s">
        <v>10</v>
      </c>
      <c r="AL432" s="99" t="s">
        <v>17</v>
      </c>
      <c r="AM432" s="98" t="str">
        <f t="shared" si="79"/>
        <v>B4FuerteDirectamente Indirectamente</v>
      </c>
      <c r="AN432" s="75" t="str">
        <f>VLOOKUP(AO432,Hoja3!$G$2:$H$648,2,0)</f>
        <v>A:Improbable / 3:Moderado</v>
      </c>
      <c r="AO432" s="69" t="str">
        <f>VLOOKUP(AM432,Hoja3!F:G,2,0)</f>
        <v>A3</v>
      </c>
      <c r="AP432" s="70" t="str">
        <f>VLOOKUP(AO432,'MATRIZ RAM VALORACIÓN'!$AD$10:$AE$45,2,0)</f>
        <v>Bajo</v>
      </c>
      <c r="AQ432" s="102"/>
      <c r="AR432" s="102"/>
      <c r="AS432" s="99"/>
      <c r="AT432" s="88">
        <f t="shared" si="82"/>
        <v>5</v>
      </c>
      <c r="AU432" s="88">
        <f t="shared" si="83"/>
        <v>70</v>
      </c>
      <c r="AV432" s="89">
        <f t="shared" si="78"/>
        <v>75</v>
      </c>
    </row>
    <row r="433" spans="1:48" s="111" customFormat="1" ht="164.25" hidden="1" customHeight="1" x14ac:dyDescent="0.3">
      <c r="A433" s="98" t="s">
        <v>1424</v>
      </c>
      <c r="B433" s="98" t="s">
        <v>658</v>
      </c>
      <c r="C433" s="163" t="s">
        <v>1547</v>
      </c>
      <c r="D433" s="146" t="s">
        <v>3499</v>
      </c>
      <c r="E433" s="68" t="s">
        <v>264</v>
      </c>
      <c r="F433" s="68" t="s">
        <v>264</v>
      </c>
      <c r="G433" s="68" t="s">
        <v>264</v>
      </c>
      <c r="H433" s="68" t="s">
        <v>264</v>
      </c>
      <c r="I433" s="68" t="s">
        <v>264</v>
      </c>
      <c r="J433" s="68" t="s">
        <v>273</v>
      </c>
      <c r="K433" s="95" t="s">
        <v>29</v>
      </c>
      <c r="L433" s="95" t="s">
        <v>21</v>
      </c>
      <c r="M433" s="69" t="str">
        <f t="shared" si="74"/>
        <v>B - Raro / 4 - Mayor</v>
      </c>
      <c r="N433" s="69" t="str">
        <f t="shared" si="75"/>
        <v>B4</v>
      </c>
      <c r="O433" s="70" t="str">
        <f>VLOOKUP(N433,'MATRIZ RAM VALORACIÓN'!$AD$10:$AE$45,2,0)</f>
        <v>Medio</v>
      </c>
      <c r="P433" s="71" t="str">
        <f t="shared" si="76"/>
        <v>Bajo</v>
      </c>
      <c r="Q433" s="115" t="s">
        <v>1524</v>
      </c>
      <c r="R433" s="137" t="s">
        <v>3171</v>
      </c>
      <c r="S433" s="180" t="s">
        <v>359</v>
      </c>
      <c r="T433" s="94" t="s">
        <v>3172</v>
      </c>
      <c r="U433" s="73" t="s">
        <v>318</v>
      </c>
      <c r="V433" s="73" t="s">
        <v>267</v>
      </c>
      <c r="W433" s="68" t="s">
        <v>264</v>
      </c>
      <c r="X433" s="68" t="s">
        <v>264</v>
      </c>
      <c r="Y433" s="68" t="s">
        <v>264</v>
      </c>
      <c r="Z433" s="68" t="s">
        <v>273</v>
      </c>
      <c r="AA433" s="68" t="s">
        <v>264</v>
      </c>
      <c r="AB433" s="68" t="s">
        <v>273</v>
      </c>
      <c r="AC433" s="68" t="s">
        <v>264</v>
      </c>
      <c r="AD433" s="68" t="s">
        <v>264</v>
      </c>
      <c r="AE433" s="68" t="s">
        <v>264</v>
      </c>
      <c r="AF433" s="68" t="s">
        <v>273</v>
      </c>
      <c r="AG433" s="68" t="s">
        <v>273</v>
      </c>
      <c r="AH433" s="73" t="s">
        <v>22</v>
      </c>
      <c r="AI433" s="74" t="str">
        <f t="shared" si="84"/>
        <v>Moderado</v>
      </c>
      <c r="AJ433" s="75" t="s">
        <v>313</v>
      </c>
      <c r="AK433" s="99" t="s">
        <v>10</v>
      </c>
      <c r="AL433" s="99" t="s">
        <v>17</v>
      </c>
      <c r="AM433" s="98" t="str">
        <f t="shared" si="79"/>
        <v>B4FuerteDirectamente Indirectamente</v>
      </c>
      <c r="AN433" s="75" t="str">
        <f>VLOOKUP(AO433,Hoja3!$G$2:$H$648,2,0)</f>
        <v>A:Improbable / 3:Moderado</v>
      </c>
      <c r="AO433" s="69" t="str">
        <f>VLOOKUP(AM433,Hoja3!F:G,2,0)</f>
        <v>A3</v>
      </c>
      <c r="AP433" s="70" t="str">
        <f>VLOOKUP(AO433,'MATRIZ RAM VALORACIÓN'!$AD$10:$AE$45,2,0)</f>
        <v>Bajo</v>
      </c>
      <c r="AQ433" s="102"/>
      <c r="AR433" s="102"/>
      <c r="AS433" s="99"/>
      <c r="AT433" s="88">
        <f t="shared" ref="AT433:AT464" si="85">IF(U433="Automático",30,IF(U433="Manual Dependiente de TI",15,IF(U433="Manual",5,0)))</f>
        <v>5</v>
      </c>
      <c r="AU433" s="88">
        <f t="shared" ref="AU433:AU464" si="86">IF(AH433="Observaciones en operatividad",0,IF(AH433="Observaciones en diseño",20,IF(AH433="Sin observaciones",70,0)))</f>
        <v>70</v>
      </c>
      <c r="AV433" s="89">
        <f t="shared" si="78"/>
        <v>75</v>
      </c>
    </row>
    <row r="434" spans="1:48" ht="164.25" hidden="1" customHeight="1" x14ac:dyDescent="0.3">
      <c r="A434" s="98" t="s">
        <v>1424</v>
      </c>
      <c r="B434" s="98" t="s">
        <v>658</v>
      </c>
      <c r="C434" s="163" t="s">
        <v>979</v>
      </c>
      <c r="D434" s="146" t="s">
        <v>3444</v>
      </c>
      <c r="E434" s="68" t="s">
        <v>264</v>
      </c>
      <c r="F434" s="68" t="s">
        <v>264</v>
      </c>
      <c r="G434" s="68" t="s">
        <v>264</v>
      </c>
      <c r="H434" s="68" t="s">
        <v>264</v>
      </c>
      <c r="I434" s="68" t="s">
        <v>264</v>
      </c>
      <c r="J434" s="68" t="s">
        <v>273</v>
      </c>
      <c r="K434" s="95" t="s">
        <v>29</v>
      </c>
      <c r="L434" s="95" t="s">
        <v>21</v>
      </c>
      <c r="M434" s="69" t="str">
        <f t="shared" si="74"/>
        <v>B - Raro / 4 - Mayor</v>
      </c>
      <c r="N434" s="69" t="str">
        <f t="shared" si="75"/>
        <v>B4</v>
      </c>
      <c r="O434" s="70" t="str">
        <f>VLOOKUP(N434,'MATRIZ RAM VALORACIÓN'!$AD$10:$AE$45,2,0)</f>
        <v>Medio</v>
      </c>
      <c r="P434" s="71" t="str">
        <f t="shared" si="76"/>
        <v>Bajo</v>
      </c>
      <c r="Q434" s="115" t="s">
        <v>3176</v>
      </c>
      <c r="R434" s="137" t="s">
        <v>3175</v>
      </c>
      <c r="S434" s="180" t="s">
        <v>45</v>
      </c>
      <c r="T434" s="94" t="s">
        <v>3177</v>
      </c>
      <c r="U434" s="73" t="s">
        <v>318</v>
      </c>
      <c r="V434" s="73" t="s">
        <v>267</v>
      </c>
      <c r="W434" s="68" t="s">
        <v>264</v>
      </c>
      <c r="X434" s="68" t="s">
        <v>264</v>
      </c>
      <c r="Y434" s="68" t="s">
        <v>264</v>
      </c>
      <c r="Z434" s="68" t="s">
        <v>264</v>
      </c>
      <c r="AA434" s="68" t="s">
        <v>264</v>
      </c>
      <c r="AB434" s="68" t="s">
        <v>273</v>
      </c>
      <c r="AC434" s="68" t="s">
        <v>264</v>
      </c>
      <c r="AD434" s="68" t="s">
        <v>264</v>
      </c>
      <c r="AE434" s="68" t="s">
        <v>264</v>
      </c>
      <c r="AF434" s="68" t="s">
        <v>273</v>
      </c>
      <c r="AG434" s="68" t="s">
        <v>273</v>
      </c>
      <c r="AH434" s="73" t="s">
        <v>22</v>
      </c>
      <c r="AI434" s="74" t="str">
        <f t="shared" si="84"/>
        <v>Moderado</v>
      </c>
      <c r="AJ434" s="75" t="s">
        <v>313</v>
      </c>
      <c r="AK434" s="99" t="s">
        <v>10</v>
      </c>
      <c r="AL434" s="99" t="s">
        <v>17</v>
      </c>
      <c r="AM434" s="98" t="str">
        <f t="shared" si="79"/>
        <v>B4FuerteDirectamente Indirectamente</v>
      </c>
      <c r="AN434" s="75" t="str">
        <f>VLOOKUP(AO434,Hoja3!$G$2:$H$648,2,0)</f>
        <v>A:Improbable / 3:Moderado</v>
      </c>
      <c r="AO434" s="69" t="str">
        <f>VLOOKUP(AM434,Hoja3!F:G,2,0)</f>
        <v>A3</v>
      </c>
      <c r="AP434" s="70" t="str">
        <f>VLOOKUP(AO434,'MATRIZ RAM VALORACIÓN'!$AD$10:$AE$45,2,0)</f>
        <v>Bajo</v>
      </c>
      <c r="AQ434" s="189"/>
      <c r="AR434" s="189"/>
      <c r="AS434" s="110"/>
      <c r="AT434" s="88">
        <f t="shared" si="85"/>
        <v>5</v>
      </c>
      <c r="AU434" s="88">
        <f t="shared" si="86"/>
        <v>70</v>
      </c>
      <c r="AV434" s="89">
        <f t="shared" si="78"/>
        <v>75</v>
      </c>
    </row>
    <row r="435" spans="1:48" ht="164.25" hidden="1" customHeight="1" x14ac:dyDescent="0.3">
      <c r="A435" s="98" t="s">
        <v>1424</v>
      </c>
      <c r="B435" s="98" t="s">
        <v>658</v>
      </c>
      <c r="C435" s="163" t="s">
        <v>971</v>
      </c>
      <c r="D435" s="146" t="s">
        <v>3445</v>
      </c>
      <c r="E435" s="68" t="s">
        <v>273</v>
      </c>
      <c r="F435" s="68" t="s">
        <v>264</v>
      </c>
      <c r="G435" s="68" t="s">
        <v>264</v>
      </c>
      <c r="H435" s="68" t="s">
        <v>264</v>
      </c>
      <c r="I435" s="68" t="s">
        <v>264</v>
      </c>
      <c r="J435" s="68" t="s">
        <v>273</v>
      </c>
      <c r="K435" s="95" t="s">
        <v>25</v>
      </c>
      <c r="L435" s="95" t="s">
        <v>26</v>
      </c>
      <c r="M435" s="69" t="str">
        <f t="shared" si="74"/>
        <v xml:space="preserve">C - Posible / 3 - Moderado </v>
      </c>
      <c r="N435" s="69" t="str">
        <f t="shared" si="75"/>
        <v>C3</v>
      </c>
      <c r="O435" s="70" t="str">
        <f>VLOOKUP(N435,'MATRIZ RAM VALORACIÓN'!$AD$10:$AE$45,2,0)</f>
        <v>Medio</v>
      </c>
      <c r="P435" s="71" t="str">
        <f t="shared" si="76"/>
        <v>Bajo</v>
      </c>
      <c r="Q435" s="115" t="s">
        <v>3195</v>
      </c>
      <c r="R435" s="145" t="s">
        <v>2329</v>
      </c>
      <c r="S435" s="180" t="s">
        <v>45</v>
      </c>
      <c r="T435" s="146" t="s">
        <v>1523</v>
      </c>
      <c r="U435" s="73" t="s">
        <v>318</v>
      </c>
      <c r="V435" s="73" t="s">
        <v>265</v>
      </c>
      <c r="W435" s="68" t="s">
        <v>264</v>
      </c>
      <c r="X435" s="68" t="s">
        <v>264</v>
      </c>
      <c r="Y435" s="68" t="s">
        <v>264</v>
      </c>
      <c r="Z435" s="68" t="s">
        <v>273</v>
      </c>
      <c r="AA435" s="68" t="s">
        <v>264</v>
      </c>
      <c r="AB435" s="68" t="s">
        <v>273</v>
      </c>
      <c r="AC435" s="68" t="s">
        <v>264</v>
      </c>
      <c r="AD435" s="68" t="s">
        <v>264</v>
      </c>
      <c r="AE435" s="68" t="s">
        <v>264</v>
      </c>
      <c r="AF435" s="68" t="s">
        <v>273</v>
      </c>
      <c r="AG435" s="68" t="s">
        <v>273</v>
      </c>
      <c r="AH435" s="73" t="s">
        <v>22</v>
      </c>
      <c r="AI435" s="74" t="str">
        <f t="shared" si="84"/>
        <v>Moderado</v>
      </c>
      <c r="AJ435" s="75" t="s">
        <v>313</v>
      </c>
      <c r="AK435" s="99" t="s">
        <v>10</v>
      </c>
      <c r="AL435" s="99" t="s">
        <v>17</v>
      </c>
      <c r="AM435" s="98" t="str">
        <f t="shared" si="79"/>
        <v>C3FuerteDirectamente Indirectamente</v>
      </c>
      <c r="AN435" s="75" t="str">
        <f>VLOOKUP(AO435,Hoja3!$G$2:$H$648,2,0)</f>
        <v>A:Improbable / 2:Menor</v>
      </c>
      <c r="AO435" s="69" t="str">
        <f>VLOOKUP(AM435,Hoja3!F:G,2,0)</f>
        <v>A2</v>
      </c>
      <c r="AP435" s="70" t="str">
        <f>VLOOKUP(AO435,'MATRIZ RAM VALORACIÓN'!$AD$10:$AE$45,2,0)</f>
        <v>Bajo</v>
      </c>
      <c r="AQ435" s="189"/>
      <c r="AR435" s="189"/>
      <c r="AS435" s="110"/>
      <c r="AT435" s="88">
        <f t="shared" si="85"/>
        <v>5</v>
      </c>
      <c r="AU435" s="88">
        <f t="shared" si="86"/>
        <v>70</v>
      </c>
      <c r="AV435" s="89">
        <f t="shared" si="78"/>
        <v>75</v>
      </c>
    </row>
    <row r="436" spans="1:48" s="111" customFormat="1" ht="164.25" hidden="1" customHeight="1" x14ac:dyDescent="0.3">
      <c r="A436" s="98" t="s">
        <v>1424</v>
      </c>
      <c r="B436" s="98" t="s">
        <v>658</v>
      </c>
      <c r="C436" s="163" t="s">
        <v>971</v>
      </c>
      <c r="D436" s="146" t="s">
        <v>3445</v>
      </c>
      <c r="E436" s="68" t="s">
        <v>273</v>
      </c>
      <c r="F436" s="68" t="s">
        <v>264</v>
      </c>
      <c r="G436" s="68" t="s">
        <v>264</v>
      </c>
      <c r="H436" s="68" t="s">
        <v>264</v>
      </c>
      <c r="I436" s="68" t="s">
        <v>264</v>
      </c>
      <c r="J436" s="68" t="s">
        <v>273</v>
      </c>
      <c r="K436" s="95" t="s">
        <v>25</v>
      </c>
      <c r="L436" s="95" t="s">
        <v>26</v>
      </c>
      <c r="M436" s="69" t="str">
        <f t="shared" si="74"/>
        <v xml:space="preserve">C - Posible / 3 - Moderado </v>
      </c>
      <c r="N436" s="69" t="str">
        <f t="shared" si="75"/>
        <v>C3</v>
      </c>
      <c r="O436" s="70" t="str">
        <f>VLOOKUP(N436,'MATRIZ RAM VALORACIÓN'!$AD$10:$AE$45,2,0)</f>
        <v>Medio</v>
      </c>
      <c r="P436" s="71" t="str">
        <f t="shared" si="76"/>
        <v>Bajo</v>
      </c>
      <c r="Q436" s="115" t="s">
        <v>976</v>
      </c>
      <c r="R436" s="145" t="s">
        <v>2333</v>
      </c>
      <c r="S436" s="180" t="s">
        <v>45</v>
      </c>
      <c r="T436" s="94" t="s">
        <v>977</v>
      </c>
      <c r="U436" s="73" t="s">
        <v>318</v>
      </c>
      <c r="V436" s="73" t="s">
        <v>267</v>
      </c>
      <c r="W436" s="68" t="s">
        <v>264</v>
      </c>
      <c r="X436" s="68" t="s">
        <v>264</v>
      </c>
      <c r="Y436" s="68" t="s">
        <v>264</v>
      </c>
      <c r="Z436" s="68" t="s">
        <v>273</v>
      </c>
      <c r="AA436" s="68" t="s">
        <v>264</v>
      </c>
      <c r="AB436" s="68" t="s">
        <v>273</v>
      </c>
      <c r="AC436" s="68" t="s">
        <v>264</v>
      </c>
      <c r="AD436" s="68" t="s">
        <v>264</v>
      </c>
      <c r="AE436" s="68" t="s">
        <v>264</v>
      </c>
      <c r="AF436" s="68" t="s">
        <v>273</v>
      </c>
      <c r="AG436" s="68" t="s">
        <v>273</v>
      </c>
      <c r="AH436" s="73" t="s">
        <v>22</v>
      </c>
      <c r="AI436" s="74" t="str">
        <f t="shared" si="84"/>
        <v>Moderado</v>
      </c>
      <c r="AJ436" s="75" t="s">
        <v>313</v>
      </c>
      <c r="AK436" s="99" t="s">
        <v>10</v>
      </c>
      <c r="AL436" s="99" t="s">
        <v>17</v>
      </c>
      <c r="AM436" s="98" t="str">
        <f t="shared" si="79"/>
        <v>C3FuerteDirectamente Indirectamente</v>
      </c>
      <c r="AN436" s="75" t="str">
        <f>VLOOKUP(AO436,Hoja3!$G$2:$H$648,2,0)</f>
        <v>A:Improbable / 2:Menor</v>
      </c>
      <c r="AO436" s="69" t="str">
        <f>VLOOKUP(AM436,Hoja3!F:G,2,0)</f>
        <v>A2</v>
      </c>
      <c r="AP436" s="70" t="str">
        <f>VLOOKUP(AO436,'MATRIZ RAM VALORACIÓN'!$AD$10:$AE$45,2,0)</f>
        <v>Bajo</v>
      </c>
      <c r="AQ436" s="189"/>
      <c r="AR436" s="189"/>
      <c r="AS436" s="110"/>
      <c r="AT436" s="88">
        <f t="shared" si="85"/>
        <v>5</v>
      </c>
      <c r="AU436" s="88">
        <f t="shared" si="86"/>
        <v>70</v>
      </c>
      <c r="AV436" s="89">
        <f t="shared" si="78"/>
        <v>75</v>
      </c>
    </row>
    <row r="437" spans="1:48" s="111" customFormat="1" ht="164.25" customHeight="1" x14ac:dyDescent="0.3">
      <c r="A437" s="98" t="s">
        <v>1424</v>
      </c>
      <c r="B437" s="98" t="s">
        <v>658</v>
      </c>
      <c r="C437" s="333" t="s">
        <v>971</v>
      </c>
      <c r="D437" s="146" t="s">
        <v>3445</v>
      </c>
      <c r="E437" s="68" t="s">
        <v>264</v>
      </c>
      <c r="F437" s="68" t="s">
        <v>273</v>
      </c>
      <c r="G437" s="68" t="s">
        <v>264</v>
      </c>
      <c r="H437" s="68" t="s">
        <v>264</v>
      </c>
      <c r="I437" s="68" t="s">
        <v>264</v>
      </c>
      <c r="J437" s="68" t="s">
        <v>273</v>
      </c>
      <c r="K437" s="95" t="s">
        <v>25</v>
      </c>
      <c r="L437" s="95" t="s">
        <v>26</v>
      </c>
      <c r="M437" s="69" t="str">
        <f t="shared" si="74"/>
        <v xml:space="preserve">C - Posible / 3 - Moderado </v>
      </c>
      <c r="N437" s="69" t="str">
        <f t="shared" si="75"/>
        <v>C3</v>
      </c>
      <c r="O437" s="70" t="str">
        <f>VLOOKUP(N437,'MATRIZ RAM VALORACIÓN'!$AD$10:$AE$45,2,0)</f>
        <v>Medio</v>
      </c>
      <c r="P437" s="71" t="str">
        <f t="shared" si="76"/>
        <v>Bajo</v>
      </c>
      <c r="Q437" s="115" t="s">
        <v>972</v>
      </c>
      <c r="R437" s="137" t="s">
        <v>2332</v>
      </c>
      <c r="S437" s="180" t="s">
        <v>45</v>
      </c>
      <c r="T437" s="94" t="s">
        <v>973</v>
      </c>
      <c r="U437" s="73" t="s">
        <v>318</v>
      </c>
      <c r="V437" s="73" t="s">
        <v>267</v>
      </c>
      <c r="W437" s="68" t="s">
        <v>264</v>
      </c>
      <c r="X437" s="68" t="s">
        <v>264</v>
      </c>
      <c r="Y437" s="68" t="s">
        <v>264</v>
      </c>
      <c r="Z437" s="68" t="s">
        <v>264</v>
      </c>
      <c r="AA437" s="68" t="s">
        <v>264</v>
      </c>
      <c r="AB437" s="68" t="s">
        <v>273</v>
      </c>
      <c r="AC437" s="68" t="s">
        <v>264</v>
      </c>
      <c r="AD437" s="68" t="s">
        <v>264</v>
      </c>
      <c r="AE437" s="68" t="s">
        <v>264</v>
      </c>
      <c r="AF437" s="68" t="s">
        <v>273</v>
      </c>
      <c r="AG437" s="68" t="s">
        <v>273</v>
      </c>
      <c r="AH437" s="73" t="s">
        <v>22</v>
      </c>
      <c r="AI437" s="74" t="str">
        <f t="shared" si="84"/>
        <v>Moderado</v>
      </c>
      <c r="AJ437" s="75" t="s">
        <v>313</v>
      </c>
      <c r="AK437" s="99" t="s">
        <v>10</v>
      </c>
      <c r="AL437" s="99" t="s">
        <v>17</v>
      </c>
      <c r="AM437" s="98" t="str">
        <f t="shared" si="79"/>
        <v>C3FuerteDirectamente Indirectamente</v>
      </c>
      <c r="AN437" s="75" t="str">
        <f>VLOOKUP(AO437,Hoja3!$G$2:$H$648,2,0)</f>
        <v>A:Improbable / 2:Menor</v>
      </c>
      <c r="AO437" s="69" t="str">
        <f>VLOOKUP(AM437,Hoja3!F:G,2,0)</f>
        <v>A2</v>
      </c>
      <c r="AP437" s="70" t="str">
        <f>VLOOKUP(AO437,'MATRIZ RAM VALORACIÓN'!$AD$10:$AE$45,2,0)</f>
        <v>Bajo</v>
      </c>
      <c r="AQ437" s="189"/>
      <c r="AR437" s="189"/>
      <c r="AS437" s="110"/>
      <c r="AT437" s="88">
        <f t="shared" si="85"/>
        <v>5</v>
      </c>
      <c r="AU437" s="88">
        <f t="shared" si="86"/>
        <v>70</v>
      </c>
      <c r="AV437" s="89">
        <f t="shared" si="78"/>
        <v>75</v>
      </c>
    </row>
    <row r="438" spans="1:48" s="111" customFormat="1" ht="164.25" customHeight="1" x14ac:dyDescent="0.3">
      <c r="A438" s="98" t="s">
        <v>1424</v>
      </c>
      <c r="B438" s="98" t="s">
        <v>658</v>
      </c>
      <c r="C438" s="333" t="s">
        <v>971</v>
      </c>
      <c r="D438" s="146" t="s">
        <v>3445</v>
      </c>
      <c r="E438" s="68" t="s">
        <v>264</v>
      </c>
      <c r="F438" s="68" t="s">
        <v>273</v>
      </c>
      <c r="G438" s="68" t="s">
        <v>264</v>
      </c>
      <c r="H438" s="68" t="s">
        <v>264</v>
      </c>
      <c r="I438" s="68" t="s">
        <v>264</v>
      </c>
      <c r="J438" s="68" t="s">
        <v>273</v>
      </c>
      <c r="K438" s="95" t="s">
        <v>25</v>
      </c>
      <c r="L438" s="95" t="s">
        <v>26</v>
      </c>
      <c r="M438" s="69" t="str">
        <f t="shared" si="74"/>
        <v xml:space="preserve">C - Posible / 3 - Moderado </v>
      </c>
      <c r="N438" s="69" t="str">
        <f t="shared" si="75"/>
        <v>C3</v>
      </c>
      <c r="O438" s="70" t="str">
        <f>VLOOKUP(N438,'MATRIZ RAM VALORACIÓN'!$AD$10:$AE$45,2,0)</f>
        <v>Medio</v>
      </c>
      <c r="P438" s="71" t="str">
        <f t="shared" si="76"/>
        <v>Bajo</v>
      </c>
      <c r="Q438" s="115" t="s">
        <v>974</v>
      </c>
      <c r="R438" s="147" t="s">
        <v>975</v>
      </c>
      <c r="S438" s="180" t="s">
        <v>45</v>
      </c>
      <c r="T438" s="94" t="s">
        <v>2411</v>
      </c>
      <c r="U438" s="73" t="s">
        <v>318</v>
      </c>
      <c r="V438" s="73" t="s">
        <v>267</v>
      </c>
      <c r="W438" s="68" t="s">
        <v>264</v>
      </c>
      <c r="X438" s="68" t="s">
        <v>264</v>
      </c>
      <c r="Y438" s="68" t="s">
        <v>264</v>
      </c>
      <c r="Z438" s="68" t="s">
        <v>264</v>
      </c>
      <c r="AA438" s="68" t="s">
        <v>264</v>
      </c>
      <c r="AB438" s="68" t="s">
        <v>273</v>
      </c>
      <c r="AC438" s="68" t="s">
        <v>264</v>
      </c>
      <c r="AD438" s="68" t="s">
        <v>264</v>
      </c>
      <c r="AE438" s="68" t="s">
        <v>264</v>
      </c>
      <c r="AF438" s="68" t="s">
        <v>273</v>
      </c>
      <c r="AG438" s="68" t="s">
        <v>273</v>
      </c>
      <c r="AH438" s="73" t="s">
        <v>22</v>
      </c>
      <c r="AI438" s="74" t="str">
        <f t="shared" si="84"/>
        <v>Moderado</v>
      </c>
      <c r="AJ438" s="75" t="s">
        <v>313</v>
      </c>
      <c r="AK438" s="99" t="s">
        <v>10</v>
      </c>
      <c r="AL438" s="99" t="s">
        <v>17</v>
      </c>
      <c r="AM438" s="98" t="str">
        <f t="shared" si="79"/>
        <v>C3FuerteDirectamente Indirectamente</v>
      </c>
      <c r="AN438" s="75" t="str">
        <f>VLOOKUP(AO438,Hoja3!$G$2:$H$648,2,0)</f>
        <v>A:Improbable / 2:Menor</v>
      </c>
      <c r="AO438" s="69" t="str">
        <f>VLOOKUP(AM438,Hoja3!F:G,2,0)</f>
        <v>A2</v>
      </c>
      <c r="AP438" s="70" t="str">
        <f>VLOOKUP(AO438,'MATRIZ RAM VALORACIÓN'!$AD$10:$AE$45,2,0)</f>
        <v>Bajo</v>
      </c>
      <c r="AQ438" s="189"/>
      <c r="AR438" s="189"/>
      <c r="AS438" s="110"/>
      <c r="AT438" s="88">
        <f t="shared" si="85"/>
        <v>5</v>
      </c>
      <c r="AU438" s="88">
        <f t="shared" si="86"/>
        <v>70</v>
      </c>
      <c r="AV438" s="89">
        <f t="shared" si="78"/>
        <v>75</v>
      </c>
    </row>
    <row r="439" spans="1:48" s="111" customFormat="1" ht="164.25" customHeight="1" x14ac:dyDescent="0.3">
      <c r="A439" s="98" t="s">
        <v>1424</v>
      </c>
      <c r="B439" s="98" t="s">
        <v>658</v>
      </c>
      <c r="C439" s="333" t="s">
        <v>2612</v>
      </c>
      <c r="D439" s="146" t="s">
        <v>3446</v>
      </c>
      <c r="E439" s="68" t="s">
        <v>264</v>
      </c>
      <c r="F439" s="68" t="s">
        <v>273</v>
      </c>
      <c r="G439" s="68" t="s">
        <v>264</v>
      </c>
      <c r="H439" s="68" t="s">
        <v>264</v>
      </c>
      <c r="I439" s="68" t="s">
        <v>264</v>
      </c>
      <c r="J439" s="68" t="s">
        <v>264</v>
      </c>
      <c r="K439" s="95" t="s">
        <v>20</v>
      </c>
      <c r="L439" s="95" t="s">
        <v>21</v>
      </c>
      <c r="M439" s="69" t="str">
        <f t="shared" si="74"/>
        <v>D - Probable / 4 - Mayor</v>
      </c>
      <c r="N439" s="69" t="str">
        <f t="shared" si="75"/>
        <v>D4</v>
      </c>
      <c r="O439" s="70" t="str">
        <f>VLOOKUP(N439,'MATRIZ RAM VALORACIÓN'!$AD$10:$AE$45,2,0)</f>
        <v>Intermedio</v>
      </c>
      <c r="P439" s="71" t="str">
        <f t="shared" si="76"/>
        <v>Medio</v>
      </c>
      <c r="Q439" s="115" t="s">
        <v>970</v>
      </c>
      <c r="R439" s="137" t="s">
        <v>3053</v>
      </c>
      <c r="S439" s="180" t="s">
        <v>359</v>
      </c>
      <c r="T439" s="94" t="s">
        <v>3103</v>
      </c>
      <c r="U439" s="73" t="s">
        <v>318</v>
      </c>
      <c r="V439" s="73" t="s">
        <v>267</v>
      </c>
      <c r="W439" s="68" t="s">
        <v>264</v>
      </c>
      <c r="X439" s="68" t="s">
        <v>264</v>
      </c>
      <c r="Y439" s="68" t="s">
        <v>264</v>
      </c>
      <c r="Z439" s="68" t="s">
        <v>273</v>
      </c>
      <c r="AA439" s="68" t="s">
        <v>264</v>
      </c>
      <c r="AB439" s="68" t="s">
        <v>273</v>
      </c>
      <c r="AC439" s="68" t="s">
        <v>264</v>
      </c>
      <c r="AD439" s="68" t="s">
        <v>264</v>
      </c>
      <c r="AE439" s="68" t="s">
        <v>264</v>
      </c>
      <c r="AF439" s="68" t="s">
        <v>273</v>
      </c>
      <c r="AG439" s="68" t="s">
        <v>273</v>
      </c>
      <c r="AH439" s="73" t="s">
        <v>22</v>
      </c>
      <c r="AI439" s="74" t="str">
        <f t="shared" si="84"/>
        <v>Moderado</v>
      </c>
      <c r="AJ439" s="75" t="s">
        <v>313</v>
      </c>
      <c r="AK439" s="99" t="s">
        <v>10</v>
      </c>
      <c r="AL439" s="99" t="s">
        <v>17</v>
      </c>
      <c r="AM439" s="98" t="str">
        <f t="shared" si="79"/>
        <v>D4FuerteDirectamente Indirectamente</v>
      </c>
      <c r="AN439" s="75" t="str">
        <f>VLOOKUP(AO439,Hoja3!$G$2:$H$648,2,0)</f>
        <v>B:Raro / 3:Moderado</v>
      </c>
      <c r="AO439" s="69" t="str">
        <f>VLOOKUP(AM439,Hoja3!F:G,2,0)</f>
        <v>B3</v>
      </c>
      <c r="AP439" s="70" t="str">
        <f>VLOOKUP(AO439,'MATRIZ RAM VALORACIÓN'!$AD$10:$AE$45,2,0)</f>
        <v>Medio</v>
      </c>
      <c r="AQ439" s="189"/>
      <c r="AR439" s="189"/>
      <c r="AS439" s="110"/>
      <c r="AT439" s="88">
        <f t="shared" si="85"/>
        <v>5</v>
      </c>
      <c r="AU439" s="88">
        <f t="shared" si="86"/>
        <v>70</v>
      </c>
      <c r="AV439" s="89">
        <f t="shared" si="78"/>
        <v>75</v>
      </c>
    </row>
    <row r="440" spans="1:48" s="111" customFormat="1" ht="164.25" customHeight="1" x14ac:dyDescent="0.3">
      <c r="A440" s="98" t="s">
        <v>1424</v>
      </c>
      <c r="B440" s="98" t="s">
        <v>658</v>
      </c>
      <c r="C440" s="333" t="s">
        <v>969</v>
      </c>
      <c r="D440" s="146" t="s">
        <v>3447</v>
      </c>
      <c r="E440" s="68" t="s">
        <v>264</v>
      </c>
      <c r="F440" s="68" t="s">
        <v>273</v>
      </c>
      <c r="G440" s="68" t="s">
        <v>264</v>
      </c>
      <c r="H440" s="68" t="s">
        <v>264</v>
      </c>
      <c r="I440" s="68" t="s">
        <v>264</v>
      </c>
      <c r="J440" s="68" t="s">
        <v>264</v>
      </c>
      <c r="K440" s="95" t="s">
        <v>20</v>
      </c>
      <c r="L440" s="95" t="s">
        <v>21</v>
      </c>
      <c r="M440" s="69" t="str">
        <f t="shared" si="74"/>
        <v>D - Probable / 4 - Mayor</v>
      </c>
      <c r="N440" s="69" t="str">
        <f t="shared" si="75"/>
        <v>D4</v>
      </c>
      <c r="O440" s="70" t="str">
        <f>VLOOKUP(N440,'MATRIZ RAM VALORACIÓN'!$AD$10:$AE$45,2,0)</f>
        <v>Intermedio</v>
      </c>
      <c r="P440" s="71" t="str">
        <f t="shared" si="76"/>
        <v>Medio</v>
      </c>
      <c r="Q440" s="115" t="s">
        <v>1522</v>
      </c>
      <c r="R440" s="137" t="s">
        <v>2331</v>
      </c>
      <c r="S440" s="180" t="s">
        <v>359</v>
      </c>
      <c r="T440" s="94" t="s">
        <v>3052</v>
      </c>
      <c r="U440" s="73" t="s">
        <v>311</v>
      </c>
      <c r="V440" s="73" t="s">
        <v>267</v>
      </c>
      <c r="W440" s="68" t="s">
        <v>264</v>
      </c>
      <c r="X440" s="68" t="s">
        <v>264</v>
      </c>
      <c r="Y440" s="68" t="s">
        <v>264</v>
      </c>
      <c r="Z440" s="68" t="s">
        <v>273</v>
      </c>
      <c r="AA440" s="68" t="s">
        <v>264</v>
      </c>
      <c r="AB440" s="68" t="s">
        <v>273</v>
      </c>
      <c r="AC440" s="68" t="s">
        <v>264</v>
      </c>
      <c r="AD440" s="68" t="s">
        <v>264</v>
      </c>
      <c r="AE440" s="68" t="s">
        <v>264</v>
      </c>
      <c r="AF440" s="68" t="s">
        <v>273</v>
      </c>
      <c r="AG440" s="68" t="s">
        <v>273</v>
      </c>
      <c r="AH440" s="73" t="s">
        <v>22</v>
      </c>
      <c r="AI440" s="74" t="str">
        <f t="shared" si="84"/>
        <v>Moderado</v>
      </c>
      <c r="AJ440" s="75" t="s">
        <v>313</v>
      </c>
      <c r="AK440" s="99" t="s">
        <v>10</v>
      </c>
      <c r="AL440" s="99" t="s">
        <v>17</v>
      </c>
      <c r="AM440" s="98" t="str">
        <f t="shared" si="79"/>
        <v>D4FuerteDirectamente Indirectamente</v>
      </c>
      <c r="AN440" s="75" t="str">
        <f>VLOOKUP(AO440,Hoja3!$G$2:$H$648,2,0)</f>
        <v>B:Raro / 3:Moderado</v>
      </c>
      <c r="AO440" s="69" t="str">
        <f>VLOOKUP(AM440,Hoja3!F:G,2,0)</f>
        <v>B3</v>
      </c>
      <c r="AP440" s="70" t="str">
        <f>VLOOKUP(AO440,'MATRIZ RAM VALORACIÓN'!$AD$10:$AE$45,2,0)</f>
        <v>Medio</v>
      </c>
      <c r="AQ440" s="189"/>
      <c r="AR440" s="189"/>
      <c r="AS440" s="110"/>
      <c r="AT440" s="88">
        <f t="shared" si="85"/>
        <v>15</v>
      </c>
      <c r="AU440" s="88">
        <f t="shared" si="86"/>
        <v>70</v>
      </c>
      <c r="AV440" s="89">
        <f t="shared" si="78"/>
        <v>85</v>
      </c>
    </row>
    <row r="441" spans="1:48" s="111" customFormat="1" ht="164.25" hidden="1" customHeight="1" x14ac:dyDescent="0.3">
      <c r="A441" s="98" t="s">
        <v>1424</v>
      </c>
      <c r="B441" s="98" t="s">
        <v>658</v>
      </c>
      <c r="C441" s="163" t="s">
        <v>1577</v>
      </c>
      <c r="D441" s="146" t="s">
        <v>2210</v>
      </c>
      <c r="E441" s="68" t="s">
        <v>273</v>
      </c>
      <c r="F441" s="68" t="s">
        <v>264</v>
      </c>
      <c r="G441" s="68" t="s">
        <v>264</v>
      </c>
      <c r="H441" s="68" t="s">
        <v>264</v>
      </c>
      <c r="I441" s="68" t="s">
        <v>264</v>
      </c>
      <c r="J441" s="68" t="s">
        <v>273</v>
      </c>
      <c r="K441" s="95" t="s">
        <v>25</v>
      </c>
      <c r="L441" s="95" t="s">
        <v>26</v>
      </c>
      <c r="M441" s="69" t="str">
        <f t="shared" si="74"/>
        <v xml:space="preserve">C - Posible / 3 - Moderado </v>
      </c>
      <c r="N441" s="69" t="str">
        <f t="shared" si="75"/>
        <v>C3</v>
      </c>
      <c r="O441" s="70" t="str">
        <f>VLOOKUP(N441,'MATRIZ RAM VALORACIÓN'!$AD$10:$AE$45,2,0)</f>
        <v>Medio</v>
      </c>
      <c r="P441" s="71" t="str">
        <f t="shared" si="76"/>
        <v>Bajo</v>
      </c>
      <c r="Q441" s="101" t="s">
        <v>506</v>
      </c>
      <c r="R441" s="101" t="s">
        <v>1562</v>
      </c>
      <c r="S441" s="180" t="s">
        <v>43</v>
      </c>
      <c r="T441" s="115" t="s">
        <v>2110</v>
      </c>
      <c r="U441" s="73" t="s">
        <v>318</v>
      </c>
      <c r="V441" s="73" t="s">
        <v>267</v>
      </c>
      <c r="W441" s="68" t="s">
        <v>264</v>
      </c>
      <c r="X441" s="68" t="s">
        <v>264</v>
      </c>
      <c r="Y441" s="68" t="s">
        <v>264</v>
      </c>
      <c r="Z441" s="68" t="s">
        <v>264</v>
      </c>
      <c r="AA441" s="68" t="s">
        <v>264</v>
      </c>
      <c r="AB441" s="68" t="s">
        <v>273</v>
      </c>
      <c r="AC441" s="68" t="s">
        <v>264</v>
      </c>
      <c r="AD441" s="68" t="s">
        <v>264</v>
      </c>
      <c r="AE441" s="68" t="s">
        <v>264</v>
      </c>
      <c r="AF441" s="68" t="s">
        <v>273</v>
      </c>
      <c r="AG441" s="68" t="s">
        <v>273</v>
      </c>
      <c r="AH441" s="73" t="s">
        <v>22</v>
      </c>
      <c r="AI441" s="74" t="str">
        <f t="shared" si="84"/>
        <v>Moderado</v>
      </c>
      <c r="AJ441" s="75" t="s">
        <v>313</v>
      </c>
      <c r="AK441" s="99" t="s">
        <v>10</v>
      </c>
      <c r="AL441" s="99" t="s">
        <v>17</v>
      </c>
      <c r="AM441" s="98" t="str">
        <f t="shared" si="79"/>
        <v>C3FuerteDirectamente Indirectamente</v>
      </c>
      <c r="AN441" s="75" t="str">
        <f>VLOOKUP(AO441,Hoja3!$G$2:$H$648,2,0)</f>
        <v>A:Improbable / 2:Menor</v>
      </c>
      <c r="AO441" s="69" t="str">
        <f>VLOOKUP(AM441,Hoja3!F:G,2,0)</f>
        <v>A2</v>
      </c>
      <c r="AP441" s="70" t="str">
        <f>VLOOKUP(AO441,'MATRIZ RAM VALORACIÓN'!$AD$10:$AE$45,2,0)</f>
        <v>Bajo</v>
      </c>
      <c r="AQ441" s="189"/>
      <c r="AR441" s="189"/>
      <c r="AS441" s="110"/>
      <c r="AT441" s="88">
        <f t="shared" si="85"/>
        <v>5</v>
      </c>
      <c r="AU441" s="88">
        <f t="shared" si="86"/>
        <v>70</v>
      </c>
      <c r="AV441" s="89">
        <f t="shared" si="78"/>
        <v>75</v>
      </c>
    </row>
    <row r="442" spans="1:48" s="111" customFormat="1" ht="164.25" hidden="1" customHeight="1" x14ac:dyDescent="0.3">
      <c r="A442" s="98" t="s">
        <v>1424</v>
      </c>
      <c r="B442" s="98" t="s">
        <v>658</v>
      </c>
      <c r="C442" s="163" t="s">
        <v>1577</v>
      </c>
      <c r="D442" s="146" t="s">
        <v>2210</v>
      </c>
      <c r="E442" s="68" t="s">
        <v>273</v>
      </c>
      <c r="F442" s="68" t="s">
        <v>264</v>
      </c>
      <c r="G442" s="68" t="s">
        <v>264</v>
      </c>
      <c r="H442" s="68" t="s">
        <v>264</v>
      </c>
      <c r="I442" s="68" t="s">
        <v>264</v>
      </c>
      <c r="J442" s="68" t="s">
        <v>273</v>
      </c>
      <c r="K442" s="95" t="s">
        <v>25</v>
      </c>
      <c r="L442" s="95" t="s">
        <v>26</v>
      </c>
      <c r="M442" s="69" t="str">
        <f t="shared" si="74"/>
        <v xml:space="preserve">C - Posible / 3 - Moderado </v>
      </c>
      <c r="N442" s="69" t="str">
        <f t="shared" si="75"/>
        <v>C3</v>
      </c>
      <c r="O442" s="70" t="str">
        <f>VLOOKUP(N442,'MATRIZ RAM VALORACIÓN'!$AD$10:$AE$45,2,0)</f>
        <v>Medio</v>
      </c>
      <c r="P442" s="71" t="str">
        <f t="shared" si="76"/>
        <v>Bajo</v>
      </c>
      <c r="Q442" s="115" t="s">
        <v>3195</v>
      </c>
      <c r="R442" s="145" t="s">
        <v>2329</v>
      </c>
      <c r="S442" s="180" t="s">
        <v>45</v>
      </c>
      <c r="T442" s="146" t="s">
        <v>1523</v>
      </c>
      <c r="U442" s="73" t="s">
        <v>318</v>
      </c>
      <c r="V442" s="73" t="s">
        <v>265</v>
      </c>
      <c r="W442" s="68" t="s">
        <v>264</v>
      </c>
      <c r="X442" s="68" t="s">
        <v>264</v>
      </c>
      <c r="Y442" s="68" t="s">
        <v>264</v>
      </c>
      <c r="Z442" s="68" t="s">
        <v>273</v>
      </c>
      <c r="AA442" s="68" t="s">
        <v>264</v>
      </c>
      <c r="AB442" s="68" t="s">
        <v>273</v>
      </c>
      <c r="AC442" s="68" t="s">
        <v>264</v>
      </c>
      <c r="AD442" s="68" t="s">
        <v>264</v>
      </c>
      <c r="AE442" s="68" t="s">
        <v>264</v>
      </c>
      <c r="AF442" s="68" t="s">
        <v>273</v>
      </c>
      <c r="AG442" s="68" t="s">
        <v>273</v>
      </c>
      <c r="AH442" s="73" t="s">
        <v>22</v>
      </c>
      <c r="AI442" s="74" t="str">
        <f t="shared" si="84"/>
        <v>Moderado</v>
      </c>
      <c r="AJ442" s="75" t="s">
        <v>313</v>
      </c>
      <c r="AK442" s="99" t="s">
        <v>10</v>
      </c>
      <c r="AL442" s="99" t="s">
        <v>17</v>
      </c>
      <c r="AM442" s="98" t="str">
        <f t="shared" si="79"/>
        <v>C3FuerteDirectamente Indirectamente</v>
      </c>
      <c r="AN442" s="75" t="str">
        <f>VLOOKUP(AO442,Hoja3!$G$2:$H$648,2,0)</f>
        <v>A:Improbable / 2:Menor</v>
      </c>
      <c r="AO442" s="69" t="str">
        <f>VLOOKUP(AM442,Hoja3!F:G,2,0)</f>
        <v>A2</v>
      </c>
      <c r="AP442" s="70" t="str">
        <f>VLOOKUP(AO442,'MATRIZ RAM VALORACIÓN'!$AD$10:$AE$45,2,0)</f>
        <v>Bajo</v>
      </c>
      <c r="AQ442" s="189"/>
      <c r="AR442" s="189"/>
      <c r="AS442" s="110"/>
      <c r="AT442" s="88">
        <f t="shared" si="85"/>
        <v>5</v>
      </c>
      <c r="AU442" s="88">
        <f t="shared" si="86"/>
        <v>70</v>
      </c>
      <c r="AV442" s="89">
        <f t="shared" si="78"/>
        <v>75</v>
      </c>
    </row>
    <row r="443" spans="1:48" s="111" customFormat="1" ht="164.25" customHeight="1" x14ac:dyDescent="0.3">
      <c r="A443" s="98" t="s">
        <v>1424</v>
      </c>
      <c r="B443" s="98" t="s">
        <v>658</v>
      </c>
      <c r="C443" s="333" t="s">
        <v>1577</v>
      </c>
      <c r="D443" s="146" t="s">
        <v>2210</v>
      </c>
      <c r="E443" s="68" t="s">
        <v>264</v>
      </c>
      <c r="F443" s="68" t="s">
        <v>273</v>
      </c>
      <c r="G443" s="68" t="s">
        <v>264</v>
      </c>
      <c r="H443" s="68" t="s">
        <v>264</v>
      </c>
      <c r="I443" s="68" t="s">
        <v>264</v>
      </c>
      <c r="J443" s="68" t="s">
        <v>273</v>
      </c>
      <c r="K443" s="95" t="s">
        <v>25</v>
      </c>
      <c r="L443" s="95" t="s">
        <v>26</v>
      </c>
      <c r="M443" s="69" t="str">
        <f t="shared" si="74"/>
        <v xml:space="preserve">C - Posible / 3 - Moderado </v>
      </c>
      <c r="N443" s="69" t="str">
        <f t="shared" si="75"/>
        <v>C3</v>
      </c>
      <c r="O443" s="70" t="str">
        <f>VLOOKUP(N443,'MATRIZ RAM VALORACIÓN'!$AD$10:$AE$45,2,0)</f>
        <v>Medio</v>
      </c>
      <c r="P443" s="71" t="str">
        <f t="shared" si="76"/>
        <v>Bajo</v>
      </c>
      <c r="Q443" s="115" t="s">
        <v>965</v>
      </c>
      <c r="R443" s="137" t="s">
        <v>965</v>
      </c>
      <c r="S443" s="168" t="s">
        <v>1641</v>
      </c>
      <c r="T443" s="115" t="s">
        <v>322</v>
      </c>
      <c r="U443" s="73" t="s">
        <v>323</v>
      </c>
      <c r="V443" s="73" t="s">
        <v>267</v>
      </c>
      <c r="W443" s="68" t="s">
        <v>264</v>
      </c>
      <c r="X443" s="68" t="s">
        <v>264</v>
      </c>
      <c r="Y443" s="68" t="s">
        <v>264</v>
      </c>
      <c r="Z443" s="68" t="s">
        <v>264</v>
      </c>
      <c r="AA443" s="68" t="s">
        <v>264</v>
      </c>
      <c r="AB443" s="68" t="s">
        <v>273</v>
      </c>
      <c r="AC443" s="68" t="s">
        <v>264</v>
      </c>
      <c r="AD443" s="68" t="s">
        <v>264</v>
      </c>
      <c r="AE443" s="68" t="s">
        <v>264</v>
      </c>
      <c r="AF443" s="68" t="s">
        <v>273</v>
      </c>
      <c r="AG443" s="68" t="s">
        <v>273</v>
      </c>
      <c r="AH443" s="73" t="s">
        <v>22</v>
      </c>
      <c r="AI443" s="74" t="str">
        <f t="shared" si="84"/>
        <v>Fuerte</v>
      </c>
      <c r="AJ443" s="75" t="s">
        <v>313</v>
      </c>
      <c r="AK443" s="99" t="s">
        <v>10</v>
      </c>
      <c r="AL443" s="99" t="s">
        <v>17</v>
      </c>
      <c r="AM443" s="98" t="str">
        <f t="shared" si="79"/>
        <v>C3FuerteDirectamente Indirectamente</v>
      </c>
      <c r="AN443" s="75" t="str">
        <f>VLOOKUP(AO443,Hoja3!$G$2:$H$648,2,0)</f>
        <v>A:Improbable / 2:Menor</v>
      </c>
      <c r="AO443" s="69" t="str">
        <f>VLOOKUP(AM443,Hoja3!F:G,2,0)</f>
        <v>A2</v>
      </c>
      <c r="AP443" s="70" t="str">
        <f>VLOOKUP(AO443,'MATRIZ RAM VALORACIÓN'!$AD$10:$AE$45,2,0)</f>
        <v>Bajo</v>
      </c>
      <c r="AQ443" s="189"/>
      <c r="AR443" s="189"/>
      <c r="AS443" s="110"/>
      <c r="AT443" s="88">
        <f t="shared" si="85"/>
        <v>30</v>
      </c>
      <c r="AU443" s="88">
        <f t="shared" si="86"/>
        <v>70</v>
      </c>
      <c r="AV443" s="89">
        <f t="shared" si="78"/>
        <v>100</v>
      </c>
    </row>
    <row r="444" spans="1:48" s="111" customFormat="1" ht="120" hidden="1" customHeight="1" x14ac:dyDescent="0.3">
      <c r="A444" s="98" t="s">
        <v>1424</v>
      </c>
      <c r="B444" s="98" t="s">
        <v>658</v>
      </c>
      <c r="C444" s="163" t="s">
        <v>1577</v>
      </c>
      <c r="D444" s="146" t="s">
        <v>2210</v>
      </c>
      <c r="E444" s="68" t="s">
        <v>273</v>
      </c>
      <c r="F444" s="68" t="s">
        <v>264</v>
      </c>
      <c r="G444" s="68" t="s">
        <v>264</v>
      </c>
      <c r="H444" s="68" t="s">
        <v>264</v>
      </c>
      <c r="I444" s="68" t="s">
        <v>264</v>
      </c>
      <c r="J444" s="68" t="s">
        <v>273</v>
      </c>
      <c r="K444" s="95" t="s">
        <v>25</v>
      </c>
      <c r="L444" s="95" t="s">
        <v>26</v>
      </c>
      <c r="M444" s="69" t="str">
        <f t="shared" si="74"/>
        <v xml:space="preserve">C - Posible / 3 - Moderado </v>
      </c>
      <c r="N444" s="69" t="str">
        <f t="shared" si="75"/>
        <v>C3</v>
      </c>
      <c r="O444" s="70" t="str">
        <f>VLOOKUP(N444,'MATRIZ RAM VALORACIÓN'!$AD$10:$AE$45,2,0)</f>
        <v>Medio</v>
      </c>
      <c r="P444" s="71" t="str">
        <f t="shared" si="76"/>
        <v>Bajo</v>
      </c>
      <c r="Q444" s="115" t="s">
        <v>1526</v>
      </c>
      <c r="R444" s="115" t="s">
        <v>2330</v>
      </c>
      <c r="S444" s="180" t="s">
        <v>45</v>
      </c>
      <c r="T444" s="94" t="s">
        <v>3299</v>
      </c>
      <c r="U444" s="84" t="s">
        <v>318</v>
      </c>
      <c r="V444" s="84" t="s">
        <v>265</v>
      </c>
      <c r="W444" s="68" t="s">
        <v>264</v>
      </c>
      <c r="X444" s="68" t="s">
        <v>264</v>
      </c>
      <c r="Y444" s="68" t="s">
        <v>264</v>
      </c>
      <c r="Z444" s="68" t="s">
        <v>273</v>
      </c>
      <c r="AA444" s="68" t="s">
        <v>264</v>
      </c>
      <c r="AB444" s="68" t="s">
        <v>273</v>
      </c>
      <c r="AC444" s="68" t="s">
        <v>264</v>
      </c>
      <c r="AD444" s="68" t="s">
        <v>264</v>
      </c>
      <c r="AE444" s="68" t="s">
        <v>264</v>
      </c>
      <c r="AF444" s="68" t="s">
        <v>273</v>
      </c>
      <c r="AG444" s="68" t="s">
        <v>273</v>
      </c>
      <c r="AH444" s="73" t="s">
        <v>22</v>
      </c>
      <c r="AI444" s="74" t="str">
        <f t="shared" si="84"/>
        <v>Moderado</v>
      </c>
      <c r="AJ444" s="75" t="s">
        <v>313</v>
      </c>
      <c r="AK444" s="99" t="s">
        <v>10</v>
      </c>
      <c r="AL444" s="99" t="s">
        <v>17</v>
      </c>
      <c r="AM444" s="98" t="str">
        <f t="shared" si="79"/>
        <v>C3FuerteDirectamente Indirectamente</v>
      </c>
      <c r="AN444" s="75" t="str">
        <f>VLOOKUP(AO444,Hoja3!$G$2:$H$648,2,0)</f>
        <v>A:Improbable / 2:Menor</v>
      </c>
      <c r="AO444" s="69" t="str">
        <f>VLOOKUP(AM444,Hoja3!F:G,2,0)</f>
        <v>A2</v>
      </c>
      <c r="AP444" s="70" t="str">
        <f>VLOOKUP(AO444,'MATRIZ RAM VALORACIÓN'!$AD$10:$AE$45,2,0)</f>
        <v>Bajo</v>
      </c>
      <c r="AQ444" s="191"/>
      <c r="AR444" s="191"/>
      <c r="AS444" s="103"/>
      <c r="AT444" s="88">
        <f t="shared" si="85"/>
        <v>5</v>
      </c>
      <c r="AU444" s="88">
        <f t="shared" si="86"/>
        <v>70</v>
      </c>
      <c r="AV444" s="89">
        <f t="shared" si="78"/>
        <v>75</v>
      </c>
    </row>
    <row r="445" spans="1:48" s="111" customFormat="1" ht="164.25" customHeight="1" x14ac:dyDescent="0.3">
      <c r="A445" s="98" t="s">
        <v>1424</v>
      </c>
      <c r="B445" s="98" t="s">
        <v>658</v>
      </c>
      <c r="C445" s="333" t="s">
        <v>959</v>
      </c>
      <c r="D445" s="146" t="s">
        <v>960</v>
      </c>
      <c r="E445" s="68" t="s">
        <v>264</v>
      </c>
      <c r="F445" s="68" t="s">
        <v>273</v>
      </c>
      <c r="G445" s="68" t="s">
        <v>264</v>
      </c>
      <c r="H445" s="68" t="s">
        <v>264</v>
      </c>
      <c r="I445" s="68" t="s">
        <v>264</v>
      </c>
      <c r="J445" s="68" t="s">
        <v>264</v>
      </c>
      <c r="K445" s="95" t="s">
        <v>20</v>
      </c>
      <c r="L445" s="95" t="s">
        <v>21</v>
      </c>
      <c r="M445" s="69" t="str">
        <f t="shared" si="74"/>
        <v>D - Probable / 4 - Mayor</v>
      </c>
      <c r="N445" s="69" t="str">
        <f t="shared" si="75"/>
        <v>D4</v>
      </c>
      <c r="O445" s="70" t="str">
        <f>VLOOKUP(N445,'MATRIZ RAM VALORACIÓN'!$AD$10:$AE$45,2,0)</f>
        <v>Intermedio</v>
      </c>
      <c r="P445" s="71" t="str">
        <f t="shared" si="76"/>
        <v>Medio</v>
      </c>
      <c r="Q445" s="115" t="s">
        <v>965</v>
      </c>
      <c r="R445" s="137" t="s">
        <v>965</v>
      </c>
      <c r="S445" s="168" t="s">
        <v>1641</v>
      </c>
      <c r="T445" s="115" t="s">
        <v>322</v>
      </c>
      <c r="U445" s="73" t="s">
        <v>323</v>
      </c>
      <c r="V445" s="73" t="s">
        <v>267</v>
      </c>
      <c r="W445" s="68" t="s">
        <v>264</v>
      </c>
      <c r="X445" s="68" t="s">
        <v>264</v>
      </c>
      <c r="Y445" s="68" t="s">
        <v>264</v>
      </c>
      <c r="Z445" s="68" t="s">
        <v>264</v>
      </c>
      <c r="AA445" s="68" t="s">
        <v>264</v>
      </c>
      <c r="AB445" s="68" t="s">
        <v>273</v>
      </c>
      <c r="AC445" s="68" t="s">
        <v>264</v>
      </c>
      <c r="AD445" s="68" t="s">
        <v>264</v>
      </c>
      <c r="AE445" s="68" t="s">
        <v>264</v>
      </c>
      <c r="AF445" s="68" t="s">
        <v>273</v>
      </c>
      <c r="AG445" s="68" t="s">
        <v>273</v>
      </c>
      <c r="AH445" s="73" t="s">
        <v>22</v>
      </c>
      <c r="AI445" s="74" t="str">
        <f t="shared" si="84"/>
        <v>Fuerte</v>
      </c>
      <c r="AJ445" s="75" t="s">
        <v>313</v>
      </c>
      <c r="AK445" s="99" t="s">
        <v>10</v>
      </c>
      <c r="AL445" s="99" t="s">
        <v>17</v>
      </c>
      <c r="AM445" s="98" t="str">
        <f t="shared" si="79"/>
        <v>D4FuerteDirectamente Indirectamente</v>
      </c>
      <c r="AN445" s="75" t="str">
        <f>VLOOKUP(AO445,Hoja3!$G$2:$H$648,2,0)</f>
        <v>B:Raro / 3:Moderado</v>
      </c>
      <c r="AO445" s="69" t="str">
        <f>VLOOKUP(AM445,Hoja3!F:G,2,0)</f>
        <v>B3</v>
      </c>
      <c r="AP445" s="70" t="str">
        <f>VLOOKUP(AO445,'MATRIZ RAM VALORACIÓN'!$AD$10:$AE$45,2,0)</f>
        <v>Medio</v>
      </c>
      <c r="AQ445" s="189"/>
      <c r="AR445" s="189"/>
      <c r="AS445" s="110"/>
      <c r="AT445" s="88">
        <f t="shared" si="85"/>
        <v>30</v>
      </c>
      <c r="AU445" s="88">
        <f t="shared" si="86"/>
        <v>70</v>
      </c>
      <c r="AV445" s="89">
        <f t="shared" si="78"/>
        <v>100</v>
      </c>
    </row>
    <row r="446" spans="1:48" s="111" customFormat="1" ht="164.25" customHeight="1" x14ac:dyDescent="0.3">
      <c r="A446" s="98" t="s">
        <v>1424</v>
      </c>
      <c r="B446" s="98" t="s">
        <v>658</v>
      </c>
      <c r="C446" s="333" t="s">
        <v>959</v>
      </c>
      <c r="D446" s="146" t="s">
        <v>960</v>
      </c>
      <c r="E446" s="68" t="s">
        <v>264</v>
      </c>
      <c r="F446" s="68" t="s">
        <v>273</v>
      </c>
      <c r="G446" s="68" t="s">
        <v>264</v>
      </c>
      <c r="H446" s="68" t="s">
        <v>264</v>
      </c>
      <c r="I446" s="68" t="s">
        <v>264</v>
      </c>
      <c r="J446" s="68" t="s">
        <v>264</v>
      </c>
      <c r="K446" s="95" t="s">
        <v>20</v>
      </c>
      <c r="L446" s="95" t="s">
        <v>21</v>
      </c>
      <c r="M446" s="69" t="str">
        <f t="shared" si="74"/>
        <v>D - Probable / 4 - Mayor</v>
      </c>
      <c r="N446" s="69" t="str">
        <f t="shared" si="75"/>
        <v>D4</v>
      </c>
      <c r="O446" s="70" t="str">
        <f>VLOOKUP(N446,'MATRIZ RAM VALORACIÓN'!$AD$10:$AE$45,2,0)</f>
        <v>Intermedio</v>
      </c>
      <c r="P446" s="71" t="str">
        <f t="shared" si="76"/>
        <v>Medio</v>
      </c>
      <c r="Q446" s="115" t="s">
        <v>962</v>
      </c>
      <c r="R446" s="101" t="s">
        <v>3051</v>
      </c>
      <c r="S446" s="180" t="s">
        <v>43</v>
      </c>
      <c r="T446" s="94" t="s">
        <v>964</v>
      </c>
      <c r="U446" s="73" t="s">
        <v>318</v>
      </c>
      <c r="V446" s="73" t="s">
        <v>267</v>
      </c>
      <c r="W446" s="68" t="s">
        <v>264</v>
      </c>
      <c r="X446" s="68" t="s">
        <v>264</v>
      </c>
      <c r="Y446" s="68" t="s">
        <v>264</v>
      </c>
      <c r="Z446" s="68" t="s">
        <v>273</v>
      </c>
      <c r="AA446" s="68" t="s">
        <v>264</v>
      </c>
      <c r="AB446" s="68" t="s">
        <v>273</v>
      </c>
      <c r="AC446" s="68" t="s">
        <v>264</v>
      </c>
      <c r="AD446" s="68" t="s">
        <v>264</v>
      </c>
      <c r="AE446" s="68" t="s">
        <v>264</v>
      </c>
      <c r="AF446" s="68" t="s">
        <v>264</v>
      </c>
      <c r="AG446" s="68" t="s">
        <v>273</v>
      </c>
      <c r="AH446" s="73" t="s">
        <v>22</v>
      </c>
      <c r="AI446" s="74" t="str">
        <f t="shared" si="84"/>
        <v>Moderado</v>
      </c>
      <c r="AJ446" s="75" t="s">
        <v>313</v>
      </c>
      <c r="AK446" s="99" t="s">
        <v>10</v>
      </c>
      <c r="AL446" s="99" t="s">
        <v>17</v>
      </c>
      <c r="AM446" s="98" t="str">
        <f t="shared" si="79"/>
        <v>D4FuerteDirectamente Indirectamente</v>
      </c>
      <c r="AN446" s="75" t="str">
        <f>VLOOKUP(AO446,Hoja3!$G$2:$H$648,2,0)</f>
        <v>B:Raro / 3:Moderado</v>
      </c>
      <c r="AO446" s="69" t="str">
        <f>VLOOKUP(AM446,Hoja3!F:G,2,0)</f>
        <v>B3</v>
      </c>
      <c r="AP446" s="70" t="str">
        <f>VLOOKUP(AO446,'MATRIZ RAM VALORACIÓN'!$AD$10:$AE$45,2,0)</f>
        <v>Medio</v>
      </c>
      <c r="AQ446" s="189"/>
      <c r="AR446" s="189"/>
      <c r="AS446" s="110"/>
      <c r="AT446" s="88">
        <f t="shared" si="85"/>
        <v>5</v>
      </c>
      <c r="AU446" s="88">
        <f t="shared" si="86"/>
        <v>70</v>
      </c>
      <c r="AV446" s="89">
        <f t="shared" si="78"/>
        <v>75</v>
      </c>
    </row>
    <row r="447" spans="1:48" s="111" customFormat="1" ht="108" hidden="1" customHeight="1" x14ac:dyDescent="0.3">
      <c r="A447" s="98" t="s">
        <v>1424</v>
      </c>
      <c r="B447" s="98" t="s">
        <v>658</v>
      </c>
      <c r="C447" s="163" t="s">
        <v>950</v>
      </c>
      <c r="D447" s="146" t="s">
        <v>951</v>
      </c>
      <c r="E447" s="68" t="s">
        <v>264</v>
      </c>
      <c r="F447" s="68" t="s">
        <v>264</v>
      </c>
      <c r="G447" s="68" t="s">
        <v>264</v>
      </c>
      <c r="H447" s="68" t="s">
        <v>264</v>
      </c>
      <c r="I447" s="68" t="s">
        <v>273</v>
      </c>
      <c r="J447" s="68" t="s">
        <v>264</v>
      </c>
      <c r="K447" s="95" t="s">
        <v>20</v>
      </c>
      <c r="L447" s="95" t="s">
        <v>26</v>
      </c>
      <c r="M447" s="69" t="str">
        <f t="shared" si="74"/>
        <v xml:space="preserve">D - Probable / 3 - Moderado </v>
      </c>
      <c r="N447" s="69" t="str">
        <f t="shared" si="75"/>
        <v>D3</v>
      </c>
      <c r="O447" s="70" t="str">
        <f>VLOOKUP(N447,'MATRIZ RAM VALORACIÓN'!$AD$10:$AE$45,2,0)</f>
        <v>Intermedio</v>
      </c>
      <c r="P447" s="71" t="str">
        <f t="shared" si="76"/>
        <v>Medio</v>
      </c>
      <c r="Q447" s="115" t="s">
        <v>3058</v>
      </c>
      <c r="R447" s="137" t="s">
        <v>3054</v>
      </c>
      <c r="S447" s="180" t="s">
        <v>45</v>
      </c>
      <c r="T447" s="94" t="s">
        <v>3055</v>
      </c>
      <c r="U447" s="73" t="s">
        <v>318</v>
      </c>
      <c r="V447" s="73" t="s">
        <v>267</v>
      </c>
      <c r="W447" s="68" t="s">
        <v>264</v>
      </c>
      <c r="X447" s="68" t="s">
        <v>264</v>
      </c>
      <c r="Y447" s="68" t="s">
        <v>264</v>
      </c>
      <c r="Z447" s="68" t="s">
        <v>273</v>
      </c>
      <c r="AA447" s="68" t="s">
        <v>264</v>
      </c>
      <c r="AB447" s="68" t="s">
        <v>273</v>
      </c>
      <c r="AC447" s="68" t="s">
        <v>264</v>
      </c>
      <c r="AD447" s="68" t="s">
        <v>264</v>
      </c>
      <c r="AE447" s="68" t="s">
        <v>264</v>
      </c>
      <c r="AF447" s="68" t="s">
        <v>273</v>
      </c>
      <c r="AG447" s="68" t="s">
        <v>273</v>
      </c>
      <c r="AH447" s="73" t="s">
        <v>22</v>
      </c>
      <c r="AI447" s="74" t="str">
        <f t="shared" si="84"/>
        <v>Moderado</v>
      </c>
      <c r="AJ447" s="75" t="s">
        <v>313</v>
      </c>
      <c r="AK447" s="99" t="s">
        <v>10</v>
      </c>
      <c r="AL447" s="99" t="s">
        <v>17</v>
      </c>
      <c r="AM447" s="98" t="str">
        <f t="shared" si="79"/>
        <v>D3FuerteDirectamente Indirectamente</v>
      </c>
      <c r="AN447" s="75" t="str">
        <f>VLOOKUP(AO447,Hoja3!$G$2:$H$648,2,0)</f>
        <v>B:Raro / 2:Menor</v>
      </c>
      <c r="AO447" s="69" t="str">
        <f>VLOOKUP(AM447,Hoja3!F:G,2,0)</f>
        <v>B2</v>
      </c>
      <c r="AP447" s="70" t="str">
        <f>VLOOKUP(AO447,'MATRIZ RAM VALORACIÓN'!$AD$10:$AE$45,2,0)</f>
        <v>Bajo</v>
      </c>
      <c r="AQ447" s="189"/>
      <c r="AR447" s="189"/>
      <c r="AS447" s="110"/>
      <c r="AT447" s="88">
        <f t="shared" si="85"/>
        <v>5</v>
      </c>
      <c r="AU447" s="88">
        <f t="shared" si="86"/>
        <v>70</v>
      </c>
      <c r="AV447" s="89">
        <f t="shared" si="78"/>
        <v>75</v>
      </c>
    </row>
    <row r="448" spans="1:48" s="111" customFormat="1" ht="164.25" hidden="1" customHeight="1" x14ac:dyDescent="0.3">
      <c r="A448" s="98" t="s">
        <v>1424</v>
      </c>
      <c r="B448" s="98" t="s">
        <v>658</v>
      </c>
      <c r="C448" s="163" t="s">
        <v>950</v>
      </c>
      <c r="D448" s="146" t="s">
        <v>951</v>
      </c>
      <c r="E448" s="68" t="s">
        <v>264</v>
      </c>
      <c r="F448" s="68" t="s">
        <v>264</v>
      </c>
      <c r="G448" s="68" t="s">
        <v>264</v>
      </c>
      <c r="H448" s="68" t="s">
        <v>264</v>
      </c>
      <c r="I448" s="68" t="s">
        <v>264</v>
      </c>
      <c r="J448" s="68" t="s">
        <v>273</v>
      </c>
      <c r="K448" s="95" t="s">
        <v>25</v>
      </c>
      <c r="L448" s="95" t="s">
        <v>21</v>
      </c>
      <c r="M448" s="69" t="str">
        <f t="shared" si="74"/>
        <v>C - Posible / 4 - Mayor</v>
      </c>
      <c r="N448" s="69" t="str">
        <f t="shared" si="75"/>
        <v>C4</v>
      </c>
      <c r="O448" s="70" t="str">
        <f>VLOOKUP(N448,'MATRIZ RAM VALORACIÓN'!$AD$10:$AE$45,2,0)</f>
        <v>Intermedio</v>
      </c>
      <c r="P448" s="71" t="str">
        <f t="shared" si="76"/>
        <v>Medio</v>
      </c>
      <c r="Q448" s="115" t="s">
        <v>952</v>
      </c>
      <c r="R448" s="137" t="s">
        <v>3174</v>
      </c>
      <c r="S448" s="180" t="s">
        <v>45</v>
      </c>
      <c r="T448" s="94" t="s">
        <v>2152</v>
      </c>
      <c r="U448" s="73" t="s">
        <v>318</v>
      </c>
      <c r="V448" s="73" t="s">
        <v>267</v>
      </c>
      <c r="W448" s="68" t="s">
        <v>264</v>
      </c>
      <c r="X448" s="68" t="s">
        <v>264</v>
      </c>
      <c r="Y448" s="68" t="s">
        <v>264</v>
      </c>
      <c r="Z448" s="68" t="s">
        <v>273</v>
      </c>
      <c r="AA448" s="68" t="s">
        <v>264</v>
      </c>
      <c r="AB448" s="68" t="s">
        <v>273</v>
      </c>
      <c r="AC448" s="68" t="s">
        <v>264</v>
      </c>
      <c r="AD448" s="68" t="s">
        <v>264</v>
      </c>
      <c r="AE448" s="68" t="s">
        <v>264</v>
      </c>
      <c r="AF448" s="68" t="s">
        <v>273</v>
      </c>
      <c r="AG448" s="68" t="s">
        <v>273</v>
      </c>
      <c r="AH448" s="73" t="s">
        <v>22</v>
      </c>
      <c r="AI448" s="74" t="str">
        <f t="shared" si="84"/>
        <v>Moderado</v>
      </c>
      <c r="AJ448" s="75" t="s">
        <v>313</v>
      </c>
      <c r="AK448" s="99" t="s">
        <v>10</v>
      </c>
      <c r="AL448" s="99" t="s">
        <v>17</v>
      </c>
      <c r="AM448" s="98" t="str">
        <f t="shared" si="79"/>
        <v>C4FuerteDirectamente Indirectamente</v>
      </c>
      <c r="AN448" s="75" t="str">
        <f>VLOOKUP(AO448,Hoja3!$G$2:$H$648,2,0)</f>
        <v>A:Improbable / 3:Moderado</v>
      </c>
      <c r="AO448" s="69" t="str">
        <f>VLOOKUP(AM448,Hoja3!F:G,2,0)</f>
        <v>A3</v>
      </c>
      <c r="AP448" s="70" t="str">
        <f>VLOOKUP(AO448,'MATRIZ RAM VALORACIÓN'!$AD$10:$AE$45,2,0)</f>
        <v>Bajo</v>
      </c>
      <c r="AQ448" s="189"/>
      <c r="AR448" s="189"/>
      <c r="AS448" s="110"/>
      <c r="AT448" s="88">
        <f t="shared" si="85"/>
        <v>5</v>
      </c>
      <c r="AU448" s="88">
        <f t="shared" si="86"/>
        <v>70</v>
      </c>
      <c r="AV448" s="89">
        <f t="shared" si="78"/>
        <v>75</v>
      </c>
    </row>
    <row r="449" spans="1:48" s="111" customFormat="1" ht="164.25" hidden="1" customHeight="1" x14ac:dyDescent="0.3">
      <c r="A449" s="98" t="s">
        <v>2483</v>
      </c>
      <c r="B449" s="100" t="s">
        <v>2485</v>
      </c>
      <c r="C449" s="162" t="s">
        <v>2487</v>
      </c>
      <c r="D449" s="101" t="s">
        <v>3199</v>
      </c>
      <c r="E449" s="68" t="s">
        <v>273</v>
      </c>
      <c r="F449" s="68" t="s">
        <v>264</v>
      </c>
      <c r="G449" s="68" t="s">
        <v>264</v>
      </c>
      <c r="H449" s="68" t="s">
        <v>264</v>
      </c>
      <c r="I449" s="68" t="s">
        <v>264</v>
      </c>
      <c r="J449" s="68" t="s">
        <v>264</v>
      </c>
      <c r="K449" s="95" t="s">
        <v>20</v>
      </c>
      <c r="L449" s="95" t="s">
        <v>14</v>
      </c>
      <c r="M449" s="69" t="str">
        <f t="shared" si="74"/>
        <v>D - Probable / 5 - Extremo</v>
      </c>
      <c r="N449" s="69" t="str">
        <f t="shared" si="75"/>
        <v>D5</v>
      </c>
      <c r="O449" s="70" t="str">
        <f>VLOOKUP(N449,'MATRIZ RAM VALORACIÓN'!$AD$10:$AE$45,2,0)</f>
        <v>Alto</v>
      </c>
      <c r="P449" s="71" t="str">
        <f t="shared" si="76"/>
        <v>Alto</v>
      </c>
      <c r="Q449" s="115" t="s">
        <v>3253</v>
      </c>
      <c r="R449" s="137" t="s">
        <v>3251</v>
      </c>
      <c r="S449" s="180" t="s">
        <v>359</v>
      </c>
      <c r="T449" s="94" t="s">
        <v>3250</v>
      </c>
      <c r="U449" s="73" t="s">
        <v>318</v>
      </c>
      <c r="V449" s="73" t="s">
        <v>267</v>
      </c>
      <c r="W449" s="68" t="s">
        <v>264</v>
      </c>
      <c r="X449" s="68" t="s">
        <v>264</v>
      </c>
      <c r="Y449" s="68" t="s">
        <v>264</v>
      </c>
      <c r="Z449" s="68" t="s">
        <v>264</v>
      </c>
      <c r="AA449" s="68" t="s">
        <v>264</v>
      </c>
      <c r="AB449" s="68" t="s">
        <v>264</v>
      </c>
      <c r="AC449" s="68" t="s">
        <v>264</v>
      </c>
      <c r="AD449" s="68" t="s">
        <v>264</v>
      </c>
      <c r="AE449" s="68" t="s">
        <v>264</v>
      </c>
      <c r="AF449" s="68" t="s">
        <v>273</v>
      </c>
      <c r="AG449" s="68" t="s">
        <v>273</v>
      </c>
      <c r="AH449" s="73" t="s">
        <v>22</v>
      </c>
      <c r="AI449" s="74" t="str">
        <f t="shared" si="84"/>
        <v>Moderado</v>
      </c>
      <c r="AJ449" s="75" t="s">
        <v>415</v>
      </c>
      <c r="AK449" s="99" t="s">
        <v>10</v>
      </c>
      <c r="AL449" s="99" t="s">
        <v>17</v>
      </c>
      <c r="AM449" s="98" t="str">
        <f t="shared" si="79"/>
        <v>D5ModeradoDirectamente Indirectamente</v>
      </c>
      <c r="AN449" s="75" t="str">
        <f>VLOOKUP(AO449,Hoja3!$G$2:$H$648,2,0)</f>
        <v>C:Posible / 5:Extremo</v>
      </c>
      <c r="AO449" s="69" t="str">
        <f>VLOOKUP(AM449,Hoja3!F:G,2,0)</f>
        <v>C5</v>
      </c>
      <c r="AP449" s="70" t="str">
        <f>VLOOKUP(AO449,'MATRIZ RAM VALORACIÓN'!$AD$10:$AE$45,2,0)</f>
        <v>Intermedio</v>
      </c>
      <c r="AQ449" s="189"/>
      <c r="AR449" s="189"/>
      <c r="AS449" s="110"/>
      <c r="AT449" s="88">
        <f t="shared" si="85"/>
        <v>5</v>
      </c>
      <c r="AU449" s="88">
        <f t="shared" si="86"/>
        <v>70</v>
      </c>
      <c r="AV449" s="89">
        <f t="shared" si="78"/>
        <v>75</v>
      </c>
    </row>
    <row r="450" spans="1:48" s="111" customFormat="1" ht="164.25" hidden="1" customHeight="1" x14ac:dyDescent="0.3">
      <c r="A450" s="98" t="s">
        <v>2483</v>
      </c>
      <c r="B450" s="100" t="s">
        <v>2485</v>
      </c>
      <c r="C450" s="162" t="s">
        <v>2487</v>
      </c>
      <c r="D450" s="101" t="s">
        <v>3199</v>
      </c>
      <c r="E450" s="68" t="s">
        <v>273</v>
      </c>
      <c r="F450" s="68" t="s">
        <v>264</v>
      </c>
      <c r="G450" s="68" t="s">
        <v>264</v>
      </c>
      <c r="H450" s="68" t="s">
        <v>264</v>
      </c>
      <c r="I450" s="68" t="s">
        <v>264</v>
      </c>
      <c r="J450" s="68" t="s">
        <v>264</v>
      </c>
      <c r="K450" s="95" t="s">
        <v>20</v>
      </c>
      <c r="L450" s="95" t="s">
        <v>14</v>
      </c>
      <c r="M450" s="69" t="str">
        <f t="shared" ref="M450:M513" si="87">CONCATENATE(K450," / ",L450)</f>
        <v>D - Probable / 5 - Extremo</v>
      </c>
      <c r="N450" s="69" t="str">
        <f t="shared" ref="N450:N513" si="88">CONCATENATE(MID(K450,1,1),MID(L450,1,1))</f>
        <v>D5</v>
      </c>
      <c r="O450" s="70" t="str">
        <f>VLOOKUP(N450,'MATRIZ RAM VALORACIÓN'!$AD$10:$AE$45,2,0)</f>
        <v>Alto</v>
      </c>
      <c r="P450" s="71" t="str">
        <f t="shared" si="76"/>
        <v>Alto</v>
      </c>
      <c r="Q450" s="115" t="s">
        <v>2314</v>
      </c>
      <c r="R450" s="101" t="s">
        <v>2315</v>
      </c>
      <c r="S450" s="180" t="s">
        <v>33</v>
      </c>
      <c r="T450" s="94" t="s">
        <v>2078</v>
      </c>
      <c r="U450" s="73" t="s">
        <v>318</v>
      </c>
      <c r="V450" s="73" t="s">
        <v>267</v>
      </c>
      <c r="W450" s="68" t="s">
        <v>264</v>
      </c>
      <c r="X450" s="68" t="s">
        <v>273</v>
      </c>
      <c r="Y450" s="68" t="s">
        <v>264</v>
      </c>
      <c r="Z450" s="68" t="s">
        <v>264</v>
      </c>
      <c r="AA450" s="68" t="s">
        <v>264</v>
      </c>
      <c r="AB450" s="68" t="s">
        <v>264</v>
      </c>
      <c r="AC450" s="68" t="s">
        <v>264</v>
      </c>
      <c r="AD450" s="68" t="s">
        <v>273</v>
      </c>
      <c r="AE450" s="68" t="s">
        <v>264</v>
      </c>
      <c r="AF450" s="68" t="s">
        <v>264</v>
      </c>
      <c r="AG450" s="68" t="s">
        <v>273</v>
      </c>
      <c r="AH450" s="73" t="s">
        <v>22</v>
      </c>
      <c r="AI450" s="74" t="str">
        <f t="shared" si="84"/>
        <v>Moderado</v>
      </c>
      <c r="AJ450" s="75" t="s">
        <v>313</v>
      </c>
      <c r="AK450" s="99" t="s">
        <v>10</v>
      </c>
      <c r="AL450" s="99" t="s">
        <v>17</v>
      </c>
      <c r="AM450" s="98" t="str">
        <f t="shared" si="79"/>
        <v>D5FuerteDirectamente Indirectamente</v>
      </c>
      <c r="AN450" s="75" t="str">
        <f>VLOOKUP(AO450,Hoja3!$G$2:$H$648,2,0)</f>
        <v>B:Raro / 4:mayor</v>
      </c>
      <c r="AO450" s="69" t="str">
        <f>VLOOKUP(AM450,Hoja3!F:G,2,0)</f>
        <v>B4</v>
      </c>
      <c r="AP450" s="70" t="str">
        <f>VLOOKUP(AO450,'MATRIZ RAM VALORACIÓN'!$AD$10:$AE$45,2,0)</f>
        <v>Medio</v>
      </c>
      <c r="AQ450" s="189"/>
      <c r="AR450" s="189"/>
      <c r="AS450" s="110"/>
      <c r="AT450" s="88">
        <f t="shared" si="85"/>
        <v>5</v>
      </c>
      <c r="AU450" s="88">
        <f t="shared" si="86"/>
        <v>70</v>
      </c>
      <c r="AV450" s="89">
        <f t="shared" si="78"/>
        <v>75</v>
      </c>
    </row>
    <row r="451" spans="1:48" ht="164.25" hidden="1" customHeight="1" x14ac:dyDescent="0.3">
      <c r="A451" s="113" t="s">
        <v>2483</v>
      </c>
      <c r="B451" s="100" t="s">
        <v>2485</v>
      </c>
      <c r="C451" s="166" t="s">
        <v>2487</v>
      </c>
      <c r="D451" s="149" t="s">
        <v>3199</v>
      </c>
      <c r="E451" s="80" t="s">
        <v>273</v>
      </c>
      <c r="F451" s="80" t="s">
        <v>264</v>
      </c>
      <c r="G451" s="68" t="s">
        <v>264</v>
      </c>
      <c r="H451" s="80" t="s">
        <v>264</v>
      </c>
      <c r="I451" s="80" t="s">
        <v>264</v>
      </c>
      <c r="J451" s="80" t="s">
        <v>264</v>
      </c>
      <c r="K451" s="96" t="s">
        <v>20</v>
      </c>
      <c r="L451" s="96" t="s">
        <v>14</v>
      </c>
      <c r="M451" s="69" t="str">
        <f t="shared" si="87"/>
        <v>D - Probable / 5 - Extremo</v>
      </c>
      <c r="N451" s="69" t="str">
        <f t="shared" si="88"/>
        <v>D5</v>
      </c>
      <c r="O451" s="70" t="str">
        <f>VLOOKUP(N451,'MATRIZ RAM VALORACIÓN'!$AD$10:$AE$45,2,0)</f>
        <v>Alto</v>
      </c>
      <c r="P451" s="71" t="str">
        <f t="shared" ref="P451:P515" si="89">+IF(O451="Muy Alto","Muy Alto",+IF(O451="Alto","Alto",+IF(O451="Intermedio","Medio",+IF(O451="Medio","Bajo",+IF(O451="Bajo","Bajo","Sin Homologacion")))))</f>
        <v>Alto</v>
      </c>
      <c r="Q451" s="153" t="s">
        <v>2317</v>
      </c>
      <c r="R451" s="149" t="s">
        <v>3197</v>
      </c>
      <c r="S451" s="182" t="s">
        <v>359</v>
      </c>
      <c r="T451" s="172" t="s">
        <v>2080</v>
      </c>
      <c r="U451" s="85" t="s">
        <v>318</v>
      </c>
      <c r="V451" s="85" t="s">
        <v>267</v>
      </c>
      <c r="W451" s="68" t="s">
        <v>264</v>
      </c>
      <c r="X451" s="68" t="s">
        <v>273</v>
      </c>
      <c r="Y451" s="68" t="s">
        <v>264</v>
      </c>
      <c r="Z451" s="68" t="s">
        <v>264</v>
      </c>
      <c r="AA451" s="68" t="s">
        <v>264</v>
      </c>
      <c r="AB451" s="68" t="s">
        <v>264</v>
      </c>
      <c r="AC451" s="68" t="s">
        <v>264</v>
      </c>
      <c r="AD451" s="68" t="s">
        <v>273</v>
      </c>
      <c r="AE451" s="68" t="s">
        <v>264</v>
      </c>
      <c r="AF451" s="68" t="s">
        <v>264</v>
      </c>
      <c r="AG451" s="68" t="s">
        <v>273</v>
      </c>
      <c r="AH451" s="73" t="s">
        <v>22</v>
      </c>
      <c r="AI451" s="74" t="str">
        <f t="shared" si="84"/>
        <v>Moderado</v>
      </c>
      <c r="AJ451" s="75" t="s">
        <v>313</v>
      </c>
      <c r="AK451" s="99" t="s">
        <v>10</v>
      </c>
      <c r="AL451" s="99" t="s">
        <v>17</v>
      </c>
      <c r="AM451" s="98" t="str">
        <f t="shared" si="79"/>
        <v>D5FuerteDirectamente Indirectamente</v>
      </c>
      <c r="AN451" s="75" t="str">
        <f>VLOOKUP(AO451,Hoja3!$G$2:$H$648,2,0)</f>
        <v>B:Raro / 4:mayor</v>
      </c>
      <c r="AO451" s="69" t="str">
        <f>VLOOKUP(AM451,Hoja3!F:G,2,0)</f>
        <v>B4</v>
      </c>
      <c r="AP451" s="70" t="str">
        <f>VLOOKUP(AO451,'MATRIZ RAM VALORACIÓN'!$AD$10:$AE$45,2,0)</f>
        <v>Medio</v>
      </c>
      <c r="AQ451" s="189"/>
      <c r="AR451" s="189"/>
      <c r="AS451" s="110"/>
      <c r="AT451" s="88">
        <f t="shared" si="85"/>
        <v>5</v>
      </c>
      <c r="AU451" s="88">
        <f t="shared" si="86"/>
        <v>70</v>
      </c>
      <c r="AV451" s="89">
        <f t="shared" ref="AV451" si="90">AT451+AU451</f>
        <v>75</v>
      </c>
    </row>
    <row r="452" spans="1:48" s="111" customFormat="1" ht="164.25" hidden="1" customHeight="1" x14ac:dyDescent="0.3">
      <c r="A452" s="98" t="s">
        <v>2483</v>
      </c>
      <c r="B452" s="100" t="s">
        <v>2485</v>
      </c>
      <c r="C452" s="162" t="s">
        <v>2487</v>
      </c>
      <c r="D452" s="101" t="s">
        <v>3199</v>
      </c>
      <c r="E452" s="68" t="s">
        <v>273</v>
      </c>
      <c r="F452" s="68" t="s">
        <v>264</v>
      </c>
      <c r="G452" s="68" t="s">
        <v>264</v>
      </c>
      <c r="H452" s="68" t="s">
        <v>264</v>
      </c>
      <c r="I452" s="68" t="s">
        <v>264</v>
      </c>
      <c r="J452" s="68" t="s">
        <v>264</v>
      </c>
      <c r="K452" s="95" t="s">
        <v>20</v>
      </c>
      <c r="L452" s="95" t="s">
        <v>14</v>
      </c>
      <c r="M452" s="69" t="str">
        <f t="shared" si="87"/>
        <v>D - Probable / 5 - Extremo</v>
      </c>
      <c r="N452" s="69" t="str">
        <f t="shared" si="88"/>
        <v>D5</v>
      </c>
      <c r="O452" s="70" t="str">
        <f>VLOOKUP(N452,'MATRIZ RAM VALORACIÓN'!$AD$10:$AE$45,2,0)</f>
        <v>Alto</v>
      </c>
      <c r="P452" s="71" t="str">
        <f t="shared" si="89"/>
        <v>Alto</v>
      </c>
      <c r="Q452" s="115" t="s">
        <v>2320</v>
      </c>
      <c r="R452" s="101" t="s">
        <v>3198</v>
      </c>
      <c r="S452" s="180" t="s">
        <v>33</v>
      </c>
      <c r="T452" s="94" t="s">
        <v>893</v>
      </c>
      <c r="U452" s="73" t="s">
        <v>318</v>
      </c>
      <c r="V452" s="73" t="s">
        <v>267</v>
      </c>
      <c r="W452" s="68" t="s">
        <v>264</v>
      </c>
      <c r="X452" s="68" t="s">
        <v>264</v>
      </c>
      <c r="Y452" s="68" t="s">
        <v>264</v>
      </c>
      <c r="Z452" s="68" t="s">
        <v>264</v>
      </c>
      <c r="AA452" s="68" t="s">
        <v>264</v>
      </c>
      <c r="AB452" s="68" t="s">
        <v>264</v>
      </c>
      <c r="AC452" s="68" t="s">
        <v>264</v>
      </c>
      <c r="AD452" s="68" t="s">
        <v>264</v>
      </c>
      <c r="AE452" s="68" t="s">
        <v>264</v>
      </c>
      <c r="AF452" s="68" t="s">
        <v>264</v>
      </c>
      <c r="AG452" s="68" t="s">
        <v>273</v>
      </c>
      <c r="AH452" s="73" t="s">
        <v>22</v>
      </c>
      <c r="AI452" s="74" t="str">
        <f t="shared" si="84"/>
        <v>Moderado</v>
      </c>
      <c r="AJ452" s="75" t="s">
        <v>313</v>
      </c>
      <c r="AK452" s="99" t="s">
        <v>10</v>
      </c>
      <c r="AL452" s="99" t="s">
        <v>17</v>
      </c>
      <c r="AM452" s="98" t="str">
        <f t="shared" si="79"/>
        <v>D5FuerteDirectamente Indirectamente</v>
      </c>
      <c r="AN452" s="75" t="str">
        <f>VLOOKUP(AO452,Hoja3!$G$2:$H$648,2,0)</f>
        <v>B:Raro / 4:mayor</v>
      </c>
      <c r="AO452" s="69" t="str">
        <f>VLOOKUP(AM452,Hoja3!F:G,2,0)</f>
        <v>B4</v>
      </c>
      <c r="AP452" s="70" t="str">
        <f>VLOOKUP(AO452,'MATRIZ RAM VALORACIÓN'!$AD$10:$AE$45,2,0)</f>
        <v>Medio</v>
      </c>
      <c r="AQ452" s="189"/>
      <c r="AR452" s="189"/>
      <c r="AS452" s="110"/>
      <c r="AT452" s="88">
        <f t="shared" si="85"/>
        <v>5</v>
      </c>
      <c r="AU452" s="88">
        <f t="shared" si="86"/>
        <v>70</v>
      </c>
      <c r="AV452" s="89">
        <f t="shared" si="78"/>
        <v>75</v>
      </c>
    </row>
    <row r="453" spans="1:48" s="111" customFormat="1" ht="164.25" hidden="1" customHeight="1" x14ac:dyDescent="0.3">
      <c r="A453" s="98" t="s">
        <v>2483</v>
      </c>
      <c r="B453" s="100" t="s">
        <v>2485</v>
      </c>
      <c r="C453" s="162" t="s">
        <v>2487</v>
      </c>
      <c r="D453" s="101" t="s">
        <v>3199</v>
      </c>
      <c r="E453" s="68" t="s">
        <v>273</v>
      </c>
      <c r="F453" s="68" t="s">
        <v>264</v>
      </c>
      <c r="G453" s="68" t="s">
        <v>264</v>
      </c>
      <c r="H453" s="68" t="s">
        <v>264</v>
      </c>
      <c r="I453" s="68" t="s">
        <v>264</v>
      </c>
      <c r="J453" s="68" t="s">
        <v>264</v>
      </c>
      <c r="K453" s="95" t="s">
        <v>20</v>
      </c>
      <c r="L453" s="95" t="s">
        <v>14</v>
      </c>
      <c r="M453" s="69" t="str">
        <f t="shared" si="87"/>
        <v>D - Probable / 5 - Extremo</v>
      </c>
      <c r="N453" s="69" t="str">
        <f t="shared" si="88"/>
        <v>D5</v>
      </c>
      <c r="O453" s="70" t="str">
        <f>VLOOKUP(N453,'MATRIZ RAM VALORACIÓN'!$AD$10:$AE$45,2,0)</f>
        <v>Alto</v>
      </c>
      <c r="P453" s="71" t="str">
        <f t="shared" si="89"/>
        <v>Alto</v>
      </c>
      <c r="Q453" s="115" t="s">
        <v>1454</v>
      </c>
      <c r="R453" s="137" t="s">
        <v>2037</v>
      </c>
      <c r="S453" s="180" t="s">
        <v>33</v>
      </c>
      <c r="T453" s="94" t="s">
        <v>2156</v>
      </c>
      <c r="U453" s="73" t="s">
        <v>318</v>
      </c>
      <c r="V453" s="73" t="s">
        <v>267</v>
      </c>
      <c r="W453" s="68" t="s">
        <v>264</v>
      </c>
      <c r="X453" s="68" t="s">
        <v>264</v>
      </c>
      <c r="Y453" s="68" t="s">
        <v>264</v>
      </c>
      <c r="Z453" s="68" t="s">
        <v>264</v>
      </c>
      <c r="AA453" s="68" t="s">
        <v>264</v>
      </c>
      <c r="AB453" s="68" t="s">
        <v>264</v>
      </c>
      <c r="AC453" s="68" t="s">
        <v>264</v>
      </c>
      <c r="AD453" s="68" t="s">
        <v>273</v>
      </c>
      <c r="AE453" s="68" t="s">
        <v>264</v>
      </c>
      <c r="AF453" s="68" t="s">
        <v>264</v>
      </c>
      <c r="AG453" s="68" t="s">
        <v>273</v>
      </c>
      <c r="AH453" s="73" t="s">
        <v>22</v>
      </c>
      <c r="AI453" s="74" t="str">
        <f t="shared" ref="AI453:AI484" si="91">IF(AV453&gt;=90,"Fuerte",IF(AV453&gt;=75,"Moderado","Débil"))</f>
        <v>Moderado</v>
      </c>
      <c r="AJ453" s="75" t="s">
        <v>313</v>
      </c>
      <c r="AK453" s="99" t="s">
        <v>10</v>
      </c>
      <c r="AL453" s="99" t="s">
        <v>17</v>
      </c>
      <c r="AM453" s="98" t="str">
        <f t="shared" si="79"/>
        <v>D5FuerteDirectamente Indirectamente</v>
      </c>
      <c r="AN453" s="75" t="str">
        <f>VLOOKUP(AO453,Hoja3!$G$2:$H$648,2,0)</f>
        <v>B:Raro / 4:mayor</v>
      </c>
      <c r="AO453" s="69" t="str">
        <f>VLOOKUP(AM453,Hoja3!F:G,2,0)</f>
        <v>B4</v>
      </c>
      <c r="AP453" s="70" t="str">
        <f>VLOOKUP(AO453,'MATRIZ RAM VALORACIÓN'!$AD$10:$AE$45,2,0)</f>
        <v>Medio</v>
      </c>
      <c r="AQ453" s="189"/>
      <c r="AR453" s="189"/>
      <c r="AS453" s="110"/>
      <c r="AT453" s="88">
        <f t="shared" si="85"/>
        <v>5</v>
      </c>
      <c r="AU453" s="88">
        <f t="shared" si="86"/>
        <v>70</v>
      </c>
      <c r="AV453" s="89">
        <f t="shared" si="78"/>
        <v>75</v>
      </c>
    </row>
    <row r="454" spans="1:48" s="111" customFormat="1" ht="164.25" hidden="1" customHeight="1" x14ac:dyDescent="0.3">
      <c r="A454" s="98" t="s">
        <v>3521</v>
      </c>
      <c r="B454" s="98" t="s">
        <v>385</v>
      </c>
      <c r="C454" s="163" t="s">
        <v>2619</v>
      </c>
      <c r="D454" s="146" t="s">
        <v>3448</v>
      </c>
      <c r="E454" s="68" t="s">
        <v>264</v>
      </c>
      <c r="F454" s="68" t="s">
        <v>264</v>
      </c>
      <c r="G454" s="68" t="s">
        <v>264</v>
      </c>
      <c r="H454" s="68" t="s">
        <v>264</v>
      </c>
      <c r="I454" s="68" t="s">
        <v>264</v>
      </c>
      <c r="J454" s="68" t="s">
        <v>264</v>
      </c>
      <c r="K454" s="95" t="s">
        <v>25</v>
      </c>
      <c r="L454" s="95" t="s">
        <v>21</v>
      </c>
      <c r="M454" s="69" t="str">
        <f t="shared" si="87"/>
        <v>C - Posible / 4 - Mayor</v>
      </c>
      <c r="N454" s="69" t="str">
        <f t="shared" si="88"/>
        <v>C4</v>
      </c>
      <c r="O454" s="70" t="str">
        <f>VLOOKUP(N454,'MATRIZ RAM VALORACIÓN'!$AD$10:$AE$45,2,0)</f>
        <v>Intermedio</v>
      </c>
      <c r="P454" s="71" t="str">
        <f t="shared" si="89"/>
        <v>Medio</v>
      </c>
      <c r="Q454" s="115" t="s">
        <v>2347</v>
      </c>
      <c r="R454" s="101" t="s">
        <v>2348</v>
      </c>
      <c r="S454" s="180" t="s">
        <v>45</v>
      </c>
      <c r="T454" s="94" t="s">
        <v>2415</v>
      </c>
      <c r="U454" s="73" t="s">
        <v>318</v>
      </c>
      <c r="V454" s="73" t="s">
        <v>267</v>
      </c>
      <c r="W454" s="68" t="s">
        <v>264</v>
      </c>
      <c r="X454" s="68" t="s">
        <v>264</v>
      </c>
      <c r="Y454" s="68" t="s">
        <v>264</v>
      </c>
      <c r="Z454" s="68" t="s">
        <v>264</v>
      </c>
      <c r="AA454" s="68" t="s">
        <v>264</v>
      </c>
      <c r="AB454" s="68" t="s">
        <v>264</v>
      </c>
      <c r="AC454" s="68" t="s">
        <v>264</v>
      </c>
      <c r="AD454" s="68" t="s">
        <v>264</v>
      </c>
      <c r="AE454" s="68" t="s">
        <v>264</v>
      </c>
      <c r="AF454" s="68" t="s">
        <v>264</v>
      </c>
      <c r="AG454" s="68" t="s">
        <v>273</v>
      </c>
      <c r="AH454" s="73" t="s">
        <v>22</v>
      </c>
      <c r="AI454" s="74" t="str">
        <f t="shared" si="91"/>
        <v>Moderado</v>
      </c>
      <c r="AJ454" s="75" t="s">
        <v>313</v>
      </c>
      <c r="AK454" s="99" t="s">
        <v>10</v>
      </c>
      <c r="AL454" s="99" t="s">
        <v>17</v>
      </c>
      <c r="AM454" s="98" t="str">
        <f t="shared" si="79"/>
        <v>C4FuerteDirectamente Indirectamente</v>
      </c>
      <c r="AN454" s="75" t="str">
        <f>VLOOKUP(AO454,Hoja3!$G$2:$H$648,2,0)</f>
        <v>A:Improbable / 3:Moderado</v>
      </c>
      <c r="AO454" s="69" t="str">
        <f>VLOOKUP(AM454,Hoja3!F:G,2,0)</f>
        <v>A3</v>
      </c>
      <c r="AP454" s="70" t="str">
        <f>VLOOKUP(AO454,'MATRIZ RAM VALORACIÓN'!$AD$10:$AE$45,2,0)</f>
        <v>Bajo</v>
      </c>
      <c r="AQ454" s="189"/>
      <c r="AR454" s="189"/>
      <c r="AS454" s="110"/>
      <c r="AT454" s="88">
        <f t="shared" si="85"/>
        <v>5</v>
      </c>
      <c r="AU454" s="88">
        <f t="shared" si="86"/>
        <v>70</v>
      </c>
      <c r="AV454" s="89">
        <f t="shared" si="78"/>
        <v>75</v>
      </c>
    </row>
    <row r="455" spans="1:48" s="111" customFormat="1" ht="164.25" hidden="1" customHeight="1" x14ac:dyDescent="0.3">
      <c r="A455" s="98" t="s">
        <v>3521</v>
      </c>
      <c r="B455" s="98" t="s">
        <v>385</v>
      </c>
      <c r="C455" s="163" t="s">
        <v>2619</v>
      </c>
      <c r="D455" s="146" t="s">
        <v>3448</v>
      </c>
      <c r="E455" s="68" t="s">
        <v>264</v>
      </c>
      <c r="F455" s="68" t="s">
        <v>264</v>
      </c>
      <c r="G455" s="68" t="s">
        <v>264</v>
      </c>
      <c r="H455" s="68" t="s">
        <v>264</v>
      </c>
      <c r="I455" s="68" t="s">
        <v>264</v>
      </c>
      <c r="J455" s="68" t="s">
        <v>264</v>
      </c>
      <c r="K455" s="95" t="s">
        <v>25</v>
      </c>
      <c r="L455" s="95" t="s">
        <v>21</v>
      </c>
      <c r="M455" s="69" t="str">
        <f t="shared" si="87"/>
        <v>C - Posible / 4 - Mayor</v>
      </c>
      <c r="N455" s="69" t="str">
        <f t="shared" si="88"/>
        <v>C4</v>
      </c>
      <c r="O455" s="70" t="str">
        <f>VLOOKUP(N455,'MATRIZ RAM VALORACIÓN'!$AD$10:$AE$45,2,0)</f>
        <v>Intermedio</v>
      </c>
      <c r="P455" s="71" t="str">
        <f t="shared" si="89"/>
        <v>Medio</v>
      </c>
      <c r="Q455" s="115" t="s">
        <v>1065</v>
      </c>
      <c r="R455" s="101" t="s">
        <v>1888</v>
      </c>
      <c r="S455" s="180" t="s">
        <v>33</v>
      </c>
      <c r="T455" s="94" t="s">
        <v>2157</v>
      </c>
      <c r="U455" s="73" t="s">
        <v>318</v>
      </c>
      <c r="V455" s="73" t="s">
        <v>267</v>
      </c>
      <c r="W455" s="68" t="s">
        <v>264</v>
      </c>
      <c r="X455" s="68" t="s">
        <v>264</v>
      </c>
      <c r="Y455" s="68" t="s">
        <v>264</v>
      </c>
      <c r="Z455" s="68" t="s">
        <v>264</v>
      </c>
      <c r="AA455" s="68" t="s">
        <v>264</v>
      </c>
      <c r="AB455" s="68" t="s">
        <v>264</v>
      </c>
      <c r="AC455" s="68" t="s">
        <v>264</v>
      </c>
      <c r="AD455" s="68" t="s">
        <v>264</v>
      </c>
      <c r="AE455" s="68" t="s">
        <v>264</v>
      </c>
      <c r="AF455" s="68" t="s">
        <v>264</v>
      </c>
      <c r="AG455" s="68" t="s">
        <v>273</v>
      </c>
      <c r="AH455" s="73" t="s">
        <v>22</v>
      </c>
      <c r="AI455" s="74" t="str">
        <f t="shared" si="91"/>
        <v>Moderado</v>
      </c>
      <c r="AJ455" s="75" t="s">
        <v>313</v>
      </c>
      <c r="AK455" s="99" t="s">
        <v>10</v>
      </c>
      <c r="AL455" s="99" t="s">
        <v>17</v>
      </c>
      <c r="AM455" s="98" t="str">
        <f t="shared" si="79"/>
        <v>C4FuerteDirectamente Indirectamente</v>
      </c>
      <c r="AN455" s="75" t="str">
        <f>VLOOKUP(AO455,Hoja3!$G$2:$H$648,2,0)</f>
        <v>A:Improbable / 3:Moderado</v>
      </c>
      <c r="AO455" s="69" t="str">
        <f>VLOOKUP(AM455,Hoja3!F:G,2,0)</f>
        <v>A3</v>
      </c>
      <c r="AP455" s="70" t="str">
        <f>VLOOKUP(AO455,'MATRIZ RAM VALORACIÓN'!$AD$10:$AE$45,2,0)</f>
        <v>Bajo</v>
      </c>
      <c r="AQ455" s="189"/>
      <c r="AR455" s="189"/>
      <c r="AS455" s="110"/>
      <c r="AT455" s="88">
        <f t="shared" si="85"/>
        <v>5</v>
      </c>
      <c r="AU455" s="88">
        <f t="shared" si="86"/>
        <v>70</v>
      </c>
      <c r="AV455" s="89">
        <f t="shared" ref="AV455:AV534" si="92">AT455+AU455</f>
        <v>75</v>
      </c>
    </row>
    <row r="456" spans="1:48" s="111" customFormat="1" ht="164.25" hidden="1" customHeight="1" x14ac:dyDescent="0.3">
      <c r="A456" s="98" t="s">
        <v>3521</v>
      </c>
      <c r="B456" s="98" t="s">
        <v>385</v>
      </c>
      <c r="C456" s="163" t="s">
        <v>1064</v>
      </c>
      <c r="D456" s="146" t="s">
        <v>3449</v>
      </c>
      <c r="E456" s="68" t="s">
        <v>264</v>
      </c>
      <c r="F456" s="68" t="s">
        <v>264</v>
      </c>
      <c r="G456" s="68" t="s">
        <v>264</v>
      </c>
      <c r="H456" s="68" t="s">
        <v>264</v>
      </c>
      <c r="I456" s="68" t="s">
        <v>264</v>
      </c>
      <c r="J456" s="68" t="s">
        <v>264</v>
      </c>
      <c r="K456" s="95" t="s">
        <v>29</v>
      </c>
      <c r="L456" s="95" t="s">
        <v>8</v>
      </c>
      <c r="M456" s="69" t="str">
        <f t="shared" si="87"/>
        <v>B - Raro / 6 - Catastrófico</v>
      </c>
      <c r="N456" s="69" t="str">
        <f t="shared" si="88"/>
        <v>B6</v>
      </c>
      <c r="O456" s="70" t="str">
        <f>VLOOKUP(N456,'MATRIZ RAM VALORACIÓN'!$AD$10:$AE$45,2,0)</f>
        <v>Intermedio</v>
      </c>
      <c r="P456" s="71" t="str">
        <f t="shared" si="89"/>
        <v>Medio</v>
      </c>
      <c r="Q456" s="115" t="s">
        <v>1065</v>
      </c>
      <c r="R456" s="101" t="s">
        <v>1888</v>
      </c>
      <c r="S456" s="180" t="s">
        <v>33</v>
      </c>
      <c r="T456" s="94" t="s">
        <v>2157</v>
      </c>
      <c r="U456" s="73" t="s">
        <v>318</v>
      </c>
      <c r="V456" s="73" t="s">
        <v>267</v>
      </c>
      <c r="W456" s="68" t="s">
        <v>264</v>
      </c>
      <c r="X456" s="68" t="s">
        <v>264</v>
      </c>
      <c r="Y456" s="68" t="s">
        <v>264</v>
      </c>
      <c r="Z456" s="68" t="s">
        <v>264</v>
      </c>
      <c r="AA456" s="68" t="s">
        <v>264</v>
      </c>
      <c r="AB456" s="68" t="s">
        <v>264</v>
      </c>
      <c r="AC456" s="68" t="s">
        <v>264</v>
      </c>
      <c r="AD456" s="68" t="s">
        <v>264</v>
      </c>
      <c r="AE456" s="68" t="s">
        <v>264</v>
      </c>
      <c r="AF456" s="68" t="s">
        <v>264</v>
      </c>
      <c r="AG456" s="68" t="s">
        <v>273</v>
      </c>
      <c r="AH456" s="73" t="s">
        <v>22</v>
      </c>
      <c r="AI456" s="74" t="str">
        <f t="shared" si="91"/>
        <v>Moderado</v>
      </c>
      <c r="AJ456" s="75" t="s">
        <v>313</v>
      </c>
      <c r="AK456" s="99" t="s">
        <v>10</v>
      </c>
      <c r="AL456" s="99" t="s">
        <v>17</v>
      </c>
      <c r="AM456" s="98" t="str">
        <f t="shared" ref="AM456:AM519" si="93">CONCATENATE(N456,AJ456,AK456,AL456)</f>
        <v>B6FuerteDirectamente Indirectamente</v>
      </c>
      <c r="AN456" s="75" t="str">
        <f>VLOOKUP(AO456,Hoja3!$G$2:$H$648,2,0)</f>
        <v>A:Improbable / 5:Extremo</v>
      </c>
      <c r="AO456" s="69" t="str">
        <f>VLOOKUP(AM456,Hoja3!F:G,2,0)</f>
        <v>A5</v>
      </c>
      <c r="AP456" s="70" t="str">
        <f>VLOOKUP(AO456,'MATRIZ RAM VALORACIÓN'!$AD$10:$AE$45,2,0)</f>
        <v>Medio</v>
      </c>
      <c r="AQ456" s="189"/>
      <c r="AR456" s="189"/>
      <c r="AS456" s="110"/>
      <c r="AT456" s="88">
        <f t="shared" si="85"/>
        <v>5</v>
      </c>
      <c r="AU456" s="88">
        <f t="shared" si="86"/>
        <v>70</v>
      </c>
      <c r="AV456" s="89">
        <f t="shared" si="92"/>
        <v>75</v>
      </c>
    </row>
    <row r="457" spans="1:48" s="111" customFormat="1" ht="164.25" hidden="1" customHeight="1" x14ac:dyDescent="0.3">
      <c r="A457" s="98" t="s">
        <v>3521</v>
      </c>
      <c r="B457" s="98" t="s">
        <v>385</v>
      </c>
      <c r="C457" s="163" t="s">
        <v>1064</v>
      </c>
      <c r="D457" s="146" t="s">
        <v>3449</v>
      </c>
      <c r="E457" s="68" t="s">
        <v>264</v>
      </c>
      <c r="F457" s="68" t="s">
        <v>264</v>
      </c>
      <c r="G457" s="68" t="s">
        <v>264</v>
      </c>
      <c r="H457" s="68" t="s">
        <v>264</v>
      </c>
      <c r="I457" s="68" t="s">
        <v>264</v>
      </c>
      <c r="J457" s="68" t="s">
        <v>264</v>
      </c>
      <c r="K457" s="95" t="s">
        <v>29</v>
      </c>
      <c r="L457" s="95" t="s">
        <v>8</v>
      </c>
      <c r="M457" s="69" t="str">
        <f t="shared" si="87"/>
        <v>B - Raro / 6 - Catastrófico</v>
      </c>
      <c r="N457" s="69" t="str">
        <f t="shared" si="88"/>
        <v>B6</v>
      </c>
      <c r="O457" s="70" t="str">
        <f>VLOOKUP(N457,'MATRIZ RAM VALORACIÓN'!$AD$10:$AE$45,2,0)</f>
        <v>Intermedio</v>
      </c>
      <c r="P457" s="71" t="str">
        <f t="shared" si="89"/>
        <v>Medio</v>
      </c>
      <c r="Q457" s="115" t="s">
        <v>1066</v>
      </c>
      <c r="R457" s="101" t="s">
        <v>1067</v>
      </c>
      <c r="S457" s="180" t="s">
        <v>43</v>
      </c>
      <c r="T457" s="94" t="s">
        <v>1890</v>
      </c>
      <c r="U457" s="73" t="s">
        <v>318</v>
      </c>
      <c r="V457" s="73" t="s">
        <v>265</v>
      </c>
      <c r="W457" s="68" t="s">
        <v>264</v>
      </c>
      <c r="X457" s="68" t="s">
        <v>264</v>
      </c>
      <c r="Y457" s="68" t="s">
        <v>264</v>
      </c>
      <c r="Z457" s="68" t="s">
        <v>264</v>
      </c>
      <c r="AA457" s="68" t="s">
        <v>264</v>
      </c>
      <c r="AB457" s="68" t="s">
        <v>264</v>
      </c>
      <c r="AC457" s="68" t="s">
        <v>264</v>
      </c>
      <c r="AD457" s="68" t="s">
        <v>264</v>
      </c>
      <c r="AE457" s="68" t="s">
        <v>264</v>
      </c>
      <c r="AF457" s="68" t="s">
        <v>264</v>
      </c>
      <c r="AG457" s="68" t="s">
        <v>273</v>
      </c>
      <c r="AH457" s="73" t="s">
        <v>22</v>
      </c>
      <c r="AI457" s="74" t="str">
        <f t="shared" si="91"/>
        <v>Moderado</v>
      </c>
      <c r="AJ457" s="75" t="s">
        <v>313</v>
      </c>
      <c r="AK457" s="99" t="s">
        <v>10</v>
      </c>
      <c r="AL457" s="99" t="s">
        <v>17</v>
      </c>
      <c r="AM457" s="98" t="str">
        <f t="shared" si="93"/>
        <v>B6FuerteDirectamente Indirectamente</v>
      </c>
      <c r="AN457" s="75" t="str">
        <f>VLOOKUP(AO457,Hoja3!$G$2:$H$648,2,0)</f>
        <v>A:Improbable / 5:Extremo</v>
      </c>
      <c r="AO457" s="69" t="str">
        <f>VLOOKUP(AM457,Hoja3!F:G,2,0)</f>
        <v>A5</v>
      </c>
      <c r="AP457" s="70" t="str">
        <f>VLOOKUP(AO457,'MATRIZ RAM VALORACIÓN'!$AD$10:$AE$45,2,0)</f>
        <v>Medio</v>
      </c>
      <c r="AQ457" s="189"/>
      <c r="AR457" s="189"/>
      <c r="AS457" s="110"/>
      <c r="AT457" s="88">
        <f t="shared" si="85"/>
        <v>5</v>
      </c>
      <c r="AU457" s="88">
        <f t="shared" si="86"/>
        <v>70</v>
      </c>
      <c r="AV457" s="89">
        <f t="shared" si="92"/>
        <v>75</v>
      </c>
    </row>
    <row r="458" spans="1:48" s="111" customFormat="1" ht="164.25" hidden="1" customHeight="1" x14ac:dyDescent="0.3">
      <c r="A458" s="98" t="s">
        <v>3521</v>
      </c>
      <c r="B458" s="98" t="s">
        <v>385</v>
      </c>
      <c r="C458" s="163" t="s">
        <v>1058</v>
      </c>
      <c r="D458" s="146" t="s">
        <v>2217</v>
      </c>
      <c r="E458" s="68" t="s">
        <v>273</v>
      </c>
      <c r="F458" s="68" t="s">
        <v>264</v>
      </c>
      <c r="G458" s="68" t="s">
        <v>264</v>
      </c>
      <c r="H458" s="68" t="s">
        <v>273</v>
      </c>
      <c r="I458" s="68" t="s">
        <v>273</v>
      </c>
      <c r="J458" s="68" t="s">
        <v>264</v>
      </c>
      <c r="K458" s="95" t="s">
        <v>7</v>
      </c>
      <c r="L458" s="95" t="s">
        <v>8</v>
      </c>
      <c r="M458" s="69" t="str">
        <f t="shared" si="87"/>
        <v>F - Con Certeza / 6 - Catastrófico</v>
      </c>
      <c r="N458" s="69" t="str">
        <f t="shared" si="88"/>
        <v>F6</v>
      </c>
      <c r="O458" s="70" t="str">
        <f>VLOOKUP(N458,'MATRIZ RAM VALORACIÓN'!$AD$10:$AE$45,2,0)</f>
        <v>Muy Alto</v>
      </c>
      <c r="P458" s="71" t="str">
        <f t="shared" si="89"/>
        <v>Muy Alto</v>
      </c>
      <c r="Q458" s="115" t="s">
        <v>3273</v>
      </c>
      <c r="R458" s="137" t="s">
        <v>3097</v>
      </c>
      <c r="S458" s="180" t="s">
        <v>1768</v>
      </c>
      <c r="T458" s="94" t="s">
        <v>1063</v>
      </c>
      <c r="U458" s="73" t="s">
        <v>311</v>
      </c>
      <c r="V458" s="73" t="s">
        <v>265</v>
      </c>
      <c r="W458" s="68" t="s">
        <v>273</v>
      </c>
      <c r="X458" s="68" t="s">
        <v>264</v>
      </c>
      <c r="Y458" s="68" t="s">
        <v>273</v>
      </c>
      <c r="Z458" s="68" t="s">
        <v>273</v>
      </c>
      <c r="AA458" s="68" t="s">
        <v>273</v>
      </c>
      <c r="AB458" s="68" t="s">
        <v>264</v>
      </c>
      <c r="AC458" s="68" t="s">
        <v>264</v>
      </c>
      <c r="AD458" s="68" t="s">
        <v>264</v>
      </c>
      <c r="AE458" s="68" t="s">
        <v>264</v>
      </c>
      <c r="AF458" s="68" t="s">
        <v>264</v>
      </c>
      <c r="AG458" s="68" t="s">
        <v>273</v>
      </c>
      <c r="AH458" s="73" t="s">
        <v>22</v>
      </c>
      <c r="AI458" s="74" t="str">
        <f t="shared" si="91"/>
        <v>Moderado</v>
      </c>
      <c r="AJ458" s="75" t="s">
        <v>313</v>
      </c>
      <c r="AK458" s="99" t="s">
        <v>10</v>
      </c>
      <c r="AL458" s="99" t="s">
        <v>17</v>
      </c>
      <c r="AM458" s="98" t="str">
        <f t="shared" si="93"/>
        <v>F6FuerteDirectamente Indirectamente</v>
      </c>
      <c r="AN458" s="75" t="str">
        <f>VLOOKUP(AO458,Hoja3!$G$2:$H$648,2,0)</f>
        <v>D:Probable / 5:Extremo</v>
      </c>
      <c r="AO458" s="69" t="str">
        <f>VLOOKUP(AM458,Hoja3!F:G,2,0)</f>
        <v>D5</v>
      </c>
      <c r="AP458" s="70" t="str">
        <f>VLOOKUP(AO458,'MATRIZ RAM VALORACIÓN'!$AD$10:$AE$45,2,0)</f>
        <v>Alto</v>
      </c>
      <c r="AQ458" s="189"/>
      <c r="AR458" s="189"/>
      <c r="AS458" s="110"/>
      <c r="AT458" s="88">
        <f t="shared" si="85"/>
        <v>15</v>
      </c>
      <c r="AU458" s="88">
        <f t="shared" si="86"/>
        <v>70</v>
      </c>
      <c r="AV458" s="89">
        <f t="shared" si="92"/>
        <v>85</v>
      </c>
    </row>
    <row r="459" spans="1:48" s="111" customFormat="1" ht="164.25" hidden="1" customHeight="1" x14ac:dyDescent="0.3">
      <c r="A459" s="98" t="s">
        <v>3521</v>
      </c>
      <c r="B459" s="98" t="s">
        <v>385</v>
      </c>
      <c r="C459" s="163" t="s">
        <v>1058</v>
      </c>
      <c r="D459" s="146" t="s">
        <v>2217</v>
      </c>
      <c r="E459" s="68" t="s">
        <v>273</v>
      </c>
      <c r="F459" s="68" t="s">
        <v>264</v>
      </c>
      <c r="G459" s="68" t="s">
        <v>264</v>
      </c>
      <c r="H459" s="68" t="s">
        <v>273</v>
      </c>
      <c r="I459" s="68" t="s">
        <v>273</v>
      </c>
      <c r="J459" s="68" t="s">
        <v>264</v>
      </c>
      <c r="K459" s="95" t="s">
        <v>7</v>
      </c>
      <c r="L459" s="95" t="s">
        <v>8</v>
      </c>
      <c r="M459" s="69" t="str">
        <f t="shared" si="87"/>
        <v>F - Con Certeza / 6 - Catastrófico</v>
      </c>
      <c r="N459" s="69" t="str">
        <f t="shared" si="88"/>
        <v>F6</v>
      </c>
      <c r="O459" s="70" t="str">
        <f>VLOOKUP(N459,'MATRIZ RAM VALORACIÓN'!$AD$10:$AE$45,2,0)</f>
        <v>Muy Alto</v>
      </c>
      <c r="P459" s="71" t="str">
        <f t="shared" si="89"/>
        <v>Muy Alto</v>
      </c>
      <c r="Q459" s="115" t="s">
        <v>3112</v>
      </c>
      <c r="R459" s="137" t="s">
        <v>3111</v>
      </c>
      <c r="S459" s="180" t="s">
        <v>359</v>
      </c>
      <c r="T459" s="94" t="s">
        <v>1667</v>
      </c>
      <c r="U459" s="73" t="s">
        <v>318</v>
      </c>
      <c r="V459" s="73" t="s">
        <v>267</v>
      </c>
      <c r="W459" s="68" t="s">
        <v>273</v>
      </c>
      <c r="X459" s="68" t="s">
        <v>273</v>
      </c>
      <c r="Y459" s="68" t="s">
        <v>273</v>
      </c>
      <c r="Z459" s="68" t="s">
        <v>273</v>
      </c>
      <c r="AA459" s="68" t="s">
        <v>273</v>
      </c>
      <c r="AB459" s="68" t="s">
        <v>264</v>
      </c>
      <c r="AC459" s="68" t="s">
        <v>264</v>
      </c>
      <c r="AD459" s="68" t="s">
        <v>264</v>
      </c>
      <c r="AE459" s="68" t="s">
        <v>264</v>
      </c>
      <c r="AF459" s="68" t="s">
        <v>264</v>
      </c>
      <c r="AG459" s="68" t="s">
        <v>273</v>
      </c>
      <c r="AH459" s="73" t="s">
        <v>22</v>
      </c>
      <c r="AI459" s="74" t="str">
        <f t="shared" si="91"/>
        <v>Moderado</v>
      </c>
      <c r="AJ459" s="75" t="s">
        <v>313</v>
      </c>
      <c r="AK459" s="99" t="s">
        <v>10</v>
      </c>
      <c r="AL459" s="99" t="s">
        <v>17</v>
      </c>
      <c r="AM459" s="98" t="str">
        <f t="shared" si="93"/>
        <v>F6FuerteDirectamente Indirectamente</v>
      </c>
      <c r="AN459" s="75" t="str">
        <f>VLOOKUP(AO459,Hoja3!$G$2:$H$648,2,0)</f>
        <v>D:Probable / 5:Extremo</v>
      </c>
      <c r="AO459" s="69" t="str">
        <f>VLOOKUP(AM459,Hoja3!F:G,2,0)</f>
        <v>D5</v>
      </c>
      <c r="AP459" s="70" t="str">
        <f>VLOOKUP(AO459,'MATRIZ RAM VALORACIÓN'!$AD$10:$AE$45,2,0)</f>
        <v>Alto</v>
      </c>
      <c r="AQ459" s="189"/>
      <c r="AR459" s="189"/>
      <c r="AS459" s="110"/>
      <c r="AT459" s="88">
        <f t="shared" si="85"/>
        <v>5</v>
      </c>
      <c r="AU459" s="88">
        <f t="shared" si="86"/>
        <v>70</v>
      </c>
      <c r="AV459" s="89">
        <f t="shared" si="92"/>
        <v>75</v>
      </c>
    </row>
    <row r="460" spans="1:48" s="111" customFormat="1" ht="164.25" hidden="1" customHeight="1" x14ac:dyDescent="0.3">
      <c r="A460" s="98" t="s">
        <v>3521</v>
      </c>
      <c r="B460" s="98" t="s">
        <v>385</v>
      </c>
      <c r="C460" s="163" t="s">
        <v>1058</v>
      </c>
      <c r="D460" s="146" t="s">
        <v>2217</v>
      </c>
      <c r="E460" s="68" t="s">
        <v>273</v>
      </c>
      <c r="F460" s="68" t="s">
        <v>264</v>
      </c>
      <c r="G460" s="68" t="s">
        <v>264</v>
      </c>
      <c r="H460" s="68" t="s">
        <v>273</v>
      </c>
      <c r="I460" s="68" t="s">
        <v>273</v>
      </c>
      <c r="J460" s="68" t="s">
        <v>264</v>
      </c>
      <c r="K460" s="95" t="s">
        <v>7</v>
      </c>
      <c r="L460" s="95" t="s">
        <v>8</v>
      </c>
      <c r="M460" s="69" t="str">
        <f t="shared" si="87"/>
        <v>F - Con Certeza / 6 - Catastrófico</v>
      </c>
      <c r="N460" s="69" t="str">
        <f t="shared" si="88"/>
        <v>F6</v>
      </c>
      <c r="O460" s="70" t="str">
        <f>VLOOKUP(N460,'MATRIZ RAM VALORACIÓN'!$AD$10:$AE$45,2,0)</f>
        <v>Muy Alto</v>
      </c>
      <c r="P460" s="71" t="str">
        <f t="shared" si="89"/>
        <v>Muy Alto</v>
      </c>
      <c r="Q460" s="115" t="s">
        <v>1662</v>
      </c>
      <c r="R460" s="137" t="s">
        <v>3077</v>
      </c>
      <c r="S460" s="180" t="s">
        <v>359</v>
      </c>
      <c r="T460" s="94" t="s">
        <v>3243</v>
      </c>
      <c r="U460" s="73" t="s">
        <v>318</v>
      </c>
      <c r="V460" s="73" t="s">
        <v>267</v>
      </c>
      <c r="W460" s="68" t="s">
        <v>273</v>
      </c>
      <c r="X460" s="68" t="s">
        <v>273</v>
      </c>
      <c r="Y460" s="68" t="s">
        <v>273</v>
      </c>
      <c r="Z460" s="68" t="s">
        <v>273</v>
      </c>
      <c r="AA460" s="68" t="s">
        <v>273</v>
      </c>
      <c r="AB460" s="68" t="s">
        <v>264</v>
      </c>
      <c r="AC460" s="68" t="s">
        <v>264</v>
      </c>
      <c r="AD460" s="68" t="s">
        <v>264</v>
      </c>
      <c r="AE460" s="68" t="s">
        <v>264</v>
      </c>
      <c r="AF460" s="68" t="s">
        <v>264</v>
      </c>
      <c r="AG460" s="68" t="s">
        <v>273</v>
      </c>
      <c r="AH460" s="73" t="s">
        <v>22</v>
      </c>
      <c r="AI460" s="74" t="str">
        <f t="shared" si="91"/>
        <v>Moderado</v>
      </c>
      <c r="AJ460" s="75" t="s">
        <v>313</v>
      </c>
      <c r="AK460" s="99" t="s">
        <v>10</v>
      </c>
      <c r="AL460" s="99" t="s">
        <v>17</v>
      </c>
      <c r="AM460" s="98" t="str">
        <f t="shared" si="93"/>
        <v>F6FuerteDirectamente Indirectamente</v>
      </c>
      <c r="AN460" s="75" t="str">
        <f>VLOOKUP(AO460,Hoja3!$G$2:$H$648,2,0)</f>
        <v>D:Probable / 5:Extremo</v>
      </c>
      <c r="AO460" s="69" t="str">
        <f>VLOOKUP(AM460,Hoja3!F:G,2,0)</f>
        <v>D5</v>
      </c>
      <c r="AP460" s="70" t="str">
        <f>VLOOKUP(AO460,'MATRIZ RAM VALORACIÓN'!$AD$10:$AE$45,2,0)</f>
        <v>Alto</v>
      </c>
      <c r="AQ460" s="189"/>
      <c r="AR460" s="189"/>
      <c r="AS460" s="110"/>
      <c r="AT460" s="88">
        <f t="shared" si="85"/>
        <v>5</v>
      </c>
      <c r="AU460" s="88">
        <f t="shared" si="86"/>
        <v>70</v>
      </c>
      <c r="AV460" s="89">
        <f t="shared" si="92"/>
        <v>75</v>
      </c>
    </row>
    <row r="461" spans="1:48" s="111" customFormat="1" ht="164.25" hidden="1" customHeight="1" x14ac:dyDescent="0.3">
      <c r="A461" s="98" t="s">
        <v>3521</v>
      </c>
      <c r="B461" s="98" t="s">
        <v>385</v>
      </c>
      <c r="C461" s="163" t="s">
        <v>1058</v>
      </c>
      <c r="D461" s="146" t="s">
        <v>2217</v>
      </c>
      <c r="E461" s="68" t="s">
        <v>273</v>
      </c>
      <c r="F461" s="68" t="s">
        <v>264</v>
      </c>
      <c r="G461" s="68" t="s">
        <v>264</v>
      </c>
      <c r="H461" s="68" t="s">
        <v>273</v>
      </c>
      <c r="I461" s="68" t="s">
        <v>273</v>
      </c>
      <c r="J461" s="68" t="s">
        <v>264</v>
      </c>
      <c r="K461" s="95" t="s">
        <v>7</v>
      </c>
      <c r="L461" s="95" t="s">
        <v>8</v>
      </c>
      <c r="M461" s="69" t="str">
        <f t="shared" si="87"/>
        <v>F - Con Certeza / 6 - Catastrófico</v>
      </c>
      <c r="N461" s="69" t="str">
        <f t="shared" si="88"/>
        <v>F6</v>
      </c>
      <c r="O461" s="70" t="str">
        <f>VLOOKUP(N461,'MATRIZ RAM VALORACIÓN'!$AD$10:$AE$45,2,0)</f>
        <v>Muy Alto</v>
      </c>
      <c r="P461" s="71" t="str">
        <f t="shared" si="89"/>
        <v>Muy Alto</v>
      </c>
      <c r="Q461" s="115" t="s">
        <v>1664</v>
      </c>
      <c r="R461" s="137" t="s">
        <v>3094</v>
      </c>
      <c r="S461" s="180" t="s">
        <v>33</v>
      </c>
      <c r="T461" s="94" t="s">
        <v>1658</v>
      </c>
      <c r="U461" s="73" t="s">
        <v>318</v>
      </c>
      <c r="V461" s="73" t="s">
        <v>267</v>
      </c>
      <c r="W461" s="68" t="s">
        <v>273</v>
      </c>
      <c r="X461" s="68" t="s">
        <v>273</v>
      </c>
      <c r="Y461" s="68" t="s">
        <v>273</v>
      </c>
      <c r="Z461" s="68" t="s">
        <v>273</v>
      </c>
      <c r="AA461" s="68" t="s">
        <v>273</v>
      </c>
      <c r="AB461" s="68" t="s">
        <v>273</v>
      </c>
      <c r="AC461" s="68" t="s">
        <v>264</v>
      </c>
      <c r="AD461" s="68" t="s">
        <v>264</v>
      </c>
      <c r="AE461" s="68" t="s">
        <v>264</v>
      </c>
      <c r="AF461" s="68" t="s">
        <v>264</v>
      </c>
      <c r="AG461" s="68" t="s">
        <v>273</v>
      </c>
      <c r="AH461" s="73" t="s">
        <v>22</v>
      </c>
      <c r="AI461" s="74" t="str">
        <f t="shared" si="91"/>
        <v>Moderado</v>
      </c>
      <c r="AJ461" s="75" t="s">
        <v>313</v>
      </c>
      <c r="AK461" s="99" t="s">
        <v>10</v>
      </c>
      <c r="AL461" s="99" t="s">
        <v>17</v>
      </c>
      <c r="AM461" s="98" t="str">
        <f t="shared" si="93"/>
        <v>F6FuerteDirectamente Indirectamente</v>
      </c>
      <c r="AN461" s="75" t="str">
        <f>VLOOKUP(AO461,Hoja3!$G$2:$H$648,2,0)</f>
        <v>D:Probable / 5:Extremo</v>
      </c>
      <c r="AO461" s="69" t="str">
        <f>VLOOKUP(AM461,Hoja3!F:G,2,0)</f>
        <v>D5</v>
      </c>
      <c r="AP461" s="70" t="str">
        <f>VLOOKUP(AO461,'MATRIZ RAM VALORACIÓN'!$AD$10:$AE$45,2,0)</f>
        <v>Alto</v>
      </c>
      <c r="AQ461" s="189"/>
      <c r="AR461" s="189"/>
      <c r="AS461" s="110"/>
      <c r="AT461" s="88">
        <f t="shared" si="85"/>
        <v>5</v>
      </c>
      <c r="AU461" s="88">
        <f t="shared" si="86"/>
        <v>70</v>
      </c>
      <c r="AV461" s="89">
        <f t="shared" si="92"/>
        <v>75</v>
      </c>
    </row>
    <row r="462" spans="1:48" s="111" customFormat="1" ht="164.25" hidden="1" customHeight="1" x14ac:dyDescent="0.3">
      <c r="A462" s="98" t="s">
        <v>3521</v>
      </c>
      <c r="B462" s="98" t="s">
        <v>385</v>
      </c>
      <c r="C462" s="163" t="s">
        <v>1058</v>
      </c>
      <c r="D462" s="146" t="s">
        <v>2217</v>
      </c>
      <c r="E462" s="68" t="s">
        <v>273</v>
      </c>
      <c r="F462" s="68" t="s">
        <v>264</v>
      </c>
      <c r="G462" s="68" t="s">
        <v>264</v>
      </c>
      <c r="H462" s="68" t="s">
        <v>273</v>
      </c>
      <c r="I462" s="68" t="s">
        <v>273</v>
      </c>
      <c r="J462" s="68" t="s">
        <v>264</v>
      </c>
      <c r="K462" s="95" t="s">
        <v>7</v>
      </c>
      <c r="L462" s="95" t="s">
        <v>8</v>
      </c>
      <c r="M462" s="69" t="str">
        <f t="shared" si="87"/>
        <v>F - Con Certeza / 6 - Catastrófico</v>
      </c>
      <c r="N462" s="69" t="str">
        <f t="shared" si="88"/>
        <v>F6</v>
      </c>
      <c r="O462" s="70" t="str">
        <f>VLOOKUP(N462,'MATRIZ RAM VALORACIÓN'!$AD$10:$AE$45,2,0)</f>
        <v>Muy Alto</v>
      </c>
      <c r="P462" s="71" t="str">
        <f t="shared" si="89"/>
        <v>Muy Alto</v>
      </c>
      <c r="Q462" s="115" t="s">
        <v>1665</v>
      </c>
      <c r="R462" s="137" t="s">
        <v>1666</v>
      </c>
      <c r="S462" s="180" t="s">
        <v>359</v>
      </c>
      <c r="T462" s="94" t="s">
        <v>1659</v>
      </c>
      <c r="U462" s="73" t="s">
        <v>318</v>
      </c>
      <c r="V462" s="73" t="s">
        <v>265</v>
      </c>
      <c r="W462" s="68" t="s">
        <v>273</v>
      </c>
      <c r="X462" s="68" t="s">
        <v>273</v>
      </c>
      <c r="Y462" s="68" t="s">
        <v>273</v>
      </c>
      <c r="Z462" s="68" t="s">
        <v>273</v>
      </c>
      <c r="AA462" s="68" t="s">
        <v>273</v>
      </c>
      <c r="AB462" s="68" t="s">
        <v>264</v>
      </c>
      <c r="AC462" s="68" t="s">
        <v>264</v>
      </c>
      <c r="AD462" s="68" t="s">
        <v>264</v>
      </c>
      <c r="AE462" s="68" t="s">
        <v>264</v>
      </c>
      <c r="AF462" s="68" t="s">
        <v>264</v>
      </c>
      <c r="AG462" s="68" t="s">
        <v>273</v>
      </c>
      <c r="AH462" s="73" t="s">
        <v>22</v>
      </c>
      <c r="AI462" s="74" t="str">
        <f t="shared" si="91"/>
        <v>Moderado</v>
      </c>
      <c r="AJ462" s="75" t="s">
        <v>313</v>
      </c>
      <c r="AK462" s="99" t="s">
        <v>10</v>
      </c>
      <c r="AL462" s="99" t="s">
        <v>17</v>
      </c>
      <c r="AM462" s="98" t="str">
        <f t="shared" si="93"/>
        <v>F6FuerteDirectamente Indirectamente</v>
      </c>
      <c r="AN462" s="75" t="str">
        <f>VLOOKUP(AO462,Hoja3!$G$2:$H$648,2,0)</f>
        <v>D:Probable / 5:Extremo</v>
      </c>
      <c r="AO462" s="69" t="str">
        <f>VLOOKUP(AM462,Hoja3!F:G,2,0)</f>
        <v>D5</v>
      </c>
      <c r="AP462" s="70" t="str">
        <f>VLOOKUP(AO462,'MATRIZ RAM VALORACIÓN'!$AD$10:$AE$45,2,0)</f>
        <v>Alto</v>
      </c>
      <c r="AQ462" s="189"/>
      <c r="AR462" s="189"/>
      <c r="AS462" s="110"/>
      <c r="AT462" s="88">
        <f t="shared" si="85"/>
        <v>5</v>
      </c>
      <c r="AU462" s="88">
        <f t="shared" si="86"/>
        <v>70</v>
      </c>
      <c r="AV462" s="89">
        <f t="shared" si="92"/>
        <v>75</v>
      </c>
    </row>
    <row r="463" spans="1:48" s="111" customFormat="1" ht="164.25" hidden="1" customHeight="1" x14ac:dyDescent="0.3">
      <c r="A463" s="98" t="s">
        <v>3521</v>
      </c>
      <c r="B463" s="98" t="s">
        <v>385</v>
      </c>
      <c r="C463" s="163" t="s">
        <v>1058</v>
      </c>
      <c r="D463" s="146" t="s">
        <v>2217</v>
      </c>
      <c r="E463" s="68" t="s">
        <v>273</v>
      </c>
      <c r="F463" s="68" t="s">
        <v>264</v>
      </c>
      <c r="G463" s="68" t="s">
        <v>264</v>
      </c>
      <c r="H463" s="68" t="s">
        <v>273</v>
      </c>
      <c r="I463" s="68" t="s">
        <v>273</v>
      </c>
      <c r="J463" s="68" t="s">
        <v>264</v>
      </c>
      <c r="K463" s="95" t="s">
        <v>7</v>
      </c>
      <c r="L463" s="95" t="s">
        <v>8</v>
      </c>
      <c r="M463" s="69" t="str">
        <f t="shared" si="87"/>
        <v>F - Con Certeza / 6 - Catastrófico</v>
      </c>
      <c r="N463" s="69" t="str">
        <f t="shared" si="88"/>
        <v>F6</v>
      </c>
      <c r="O463" s="70" t="str">
        <f>VLOOKUP(N463,'MATRIZ RAM VALORACIÓN'!$AD$10:$AE$45,2,0)</f>
        <v>Muy Alto</v>
      </c>
      <c r="P463" s="71" t="str">
        <f t="shared" si="89"/>
        <v>Muy Alto</v>
      </c>
      <c r="Q463" s="115" t="s">
        <v>1829</v>
      </c>
      <c r="R463" s="101" t="s">
        <v>1913</v>
      </c>
      <c r="S463" s="180" t="s">
        <v>45</v>
      </c>
      <c r="T463" s="94" t="s">
        <v>3258</v>
      </c>
      <c r="U463" s="73" t="s">
        <v>318</v>
      </c>
      <c r="V463" s="73" t="s">
        <v>267</v>
      </c>
      <c r="W463" s="68" t="s">
        <v>273</v>
      </c>
      <c r="X463" s="68" t="s">
        <v>264</v>
      </c>
      <c r="Y463" s="68" t="s">
        <v>273</v>
      </c>
      <c r="Z463" s="68" t="s">
        <v>273</v>
      </c>
      <c r="AA463" s="68" t="s">
        <v>273</v>
      </c>
      <c r="AB463" s="68" t="s">
        <v>264</v>
      </c>
      <c r="AC463" s="68" t="s">
        <v>264</v>
      </c>
      <c r="AD463" s="68" t="s">
        <v>264</v>
      </c>
      <c r="AE463" s="68" t="s">
        <v>264</v>
      </c>
      <c r="AF463" s="68" t="s">
        <v>264</v>
      </c>
      <c r="AG463" s="68" t="s">
        <v>273</v>
      </c>
      <c r="AH463" s="73" t="s">
        <v>22</v>
      </c>
      <c r="AI463" s="74" t="str">
        <f t="shared" si="91"/>
        <v>Moderado</v>
      </c>
      <c r="AJ463" s="75" t="s">
        <v>313</v>
      </c>
      <c r="AK463" s="99" t="s">
        <v>10</v>
      </c>
      <c r="AL463" s="99" t="s">
        <v>17</v>
      </c>
      <c r="AM463" s="98" t="str">
        <f t="shared" si="93"/>
        <v>F6FuerteDirectamente Indirectamente</v>
      </c>
      <c r="AN463" s="75" t="str">
        <f>VLOOKUP(AO463,Hoja3!$G$2:$H$648,2,0)</f>
        <v>D:Probable / 5:Extremo</v>
      </c>
      <c r="AO463" s="69" t="str">
        <f>VLOOKUP(AM463,Hoja3!F:G,2,0)</f>
        <v>D5</v>
      </c>
      <c r="AP463" s="70" t="str">
        <f>VLOOKUP(AO463,'MATRIZ RAM VALORACIÓN'!$AD$10:$AE$45,2,0)</f>
        <v>Alto</v>
      </c>
      <c r="AQ463" s="189"/>
      <c r="AR463" s="189"/>
      <c r="AS463" s="110"/>
      <c r="AT463" s="88">
        <f t="shared" si="85"/>
        <v>5</v>
      </c>
      <c r="AU463" s="88">
        <f t="shared" si="86"/>
        <v>70</v>
      </c>
      <c r="AV463" s="89">
        <f t="shared" si="92"/>
        <v>75</v>
      </c>
    </row>
    <row r="464" spans="1:48" s="111" customFormat="1" ht="164.25" hidden="1" customHeight="1" x14ac:dyDescent="0.3">
      <c r="A464" s="98" t="s">
        <v>3521</v>
      </c>
      <c r="B464" s="98" t="s">
        <v>385</v>
      </c>
      <c r="C464" s="163" t="s">
        <v>1058</v>
      </c>
      <c r="D464" s="146" t="s">
        <v>2217</v>
      </c>
      <c r="E464" s="68" t="s">
        <v>273</v>
      </c>
      <c r="F464" s="68" t="s">
        <v>264</v>
      </c>
      <c r="G464" s="68" t="s">
        <v>264</v>
      </c>
      <c r="H464" s="68" t="s">
        <v>273</v>
      </c>
      <c r="I464" s="68" t="s">
        <v>273</v>
      </c>
      <c r="J464" s="68" t="s">
        <v>264</v>
      </c>
      <c r="K464" s="95" t="s">
        <v>7</v>
      </c>
      <c r="L464" s="95" t="s">
        <v>8</v>
      </c>
      <c r="M464" s="69" t="str">
        <f t="shared" si="87"/>
        <v>F - Con Certeza / 6 - Catastrófico</v>
      </c>
      <c r="N464" s="69" t="str">
        <f t="shared" si="88"/>
        <v>F6</v>
      </c>
      <c r="O464" s="70" t="str">
        <f>VLOOKUP(N464,'MATRIZ RAM VALORACIÓN'!$AD$10:$AE$45,2,0)</f>
        <v>Muy Alto</v>
      </c>
      <c r="P464" s="71" t="str">
        <f t="shared" si="89"/>
        <v>Muy Alto</v>
      </c>
      <c r="Q464" s="115" t="s">
        <v>1830</v>
      </c>
      <c r="R464" s="101" t="s">
        <v>1832</v>
      </c>
      <c r="S464" s="180" t="s">
        <v>33</v>
      </c>
      <c r="T464" s="94" t="s">
        <v>2973</v>
      </c>
      <c r="U464" s="73" t="s">
        <v>318</v>
      </c>
      <c r="V464" s="73" t="s">
        <v>267</v>
      </c>
      <c r="W464" s="68" t="s">
        <v>273</v>
      </c>
      <c r="X464" s="68" t="s">
        <v>264</v>
      </c>
      <c r="Y464" s="68" t="s">
        <v>273</v>
      </c>
      <c r="Z464" s="68" t="s">
        <v>273</v>
      </c>
      <c r="AA464" s="68" t="s">
        <v>273</v>
      </c>
      <c r="AB464" s="68" t="s">
        <v>264</v>
      </c>
      <c r="AC464" s="68" t="s">
        <v>264</v>
      </c>
      <c r="AD464" s="68" t="s">
        <v>264</v>
      </c>
      <c r="AE464" s="68" t="s">
        <v>264</v>
      </c>
      <c r="AF464" s="68" t="s">
        <v>264</v>
      </c>
      <c r="AG464" s="68" t="s">
        <v>273</v>
      </c>
      <c r="AH464" s="73" t="s">
        <v>22</v>
      </c>
      <c r="AI464" s="74" t="str">
        <f t="shared" si="91"/>
        <v>Moderado</v>
      </c>
      <c r="AJ464" s="75" t="s">
        <v>313</v>
      </c>
      <c r="AK464" s="99" t="s">
        <v>10</v>
      </c>
      <c r="AL464" s="99" t="s">
        <v>17</v>
      </c>
      <c r="AM464" s="98" t="str">
        <f t="shared" si="93"/>
        <v>F6FuerteDirectamente Indirectamente</v>
      </c>
      <c r="AN464" s="75" t="str">
        <f>VLOOKUP(AO464,Hoja3!$G$2:$H$648,2,0)</f>
        <v>D:Probable / 5:Extremo</v>
      </c>
      <c r="AO464" s="69" t="str">
        <f>VLOOKUP(AM464,Hoja3!F:G,2,0)</f>
        <v>D5</v>
      </c>
      <c r="AP464" s="70" t="str">
        <f>VLOOKUP(AO464,'MATRIZ RAM VALORACIÓN'!$AD$10:$AE$45,2,0)</f>
        <v>Alto</v>
      </c>
      <c r="AQ464" s="189"/>
      <c r="AR464" s="189"/>
      <c r="AS464" s="110"/>
      <c r="AT464" s="88">
        <f t="shared" si="85"/>
        <v>5</v>
      </c>
      <c r="AU464" s="88">
        <f t="shared" si="86"/>
        <v>70</v>
      </c>
      <c r="AV464" s="89">
        <f t="shared" si="92"/>
        <v>75</v>
      </c>
    </row>
    <row r="465" spans="1:48" s="111" customFormat="1" ht="164.25" hidden="1" customHeight="1" x14ac:dyDescent="0.3">
      <c r="A465" s="98" t="s">
        <v>3521</v>
      </c>
      <c r="B465" s="98" t="s">
        <v>385</v>
      </c>
      <c r="C465" s="163" t="s">
        <v>1058</v>
      </c>
      <c r="D465" s="146" t="s">
        <v>2217</v>
      </c>
      <c r="E465" s="68" t="s">
        <v>273</v>
      </c>
      <c r="F465" s="68" t="s">
        <v>264</v>
      </c>
      <c r="G465" s="68" t="s">
        <v>264</v>
      </c>
      <c r="H465" s="68" t="s">
        <v>273</v>
      </c>
      <c r="I465" s="68" t="s">
        <v>273</v>
      </c>
      <c r="J465" s="68" t="s">
        <v>264</v>
      </c>
      <c r="K465" s="95" t="s">
        <v>7</v>
      </c>
      <c r="L465" s="95" t="s">
        <v>8</v>
      </c>
      <c r="M465" s="69" t="str">
        <f t="shared" si="87"/>
        <v>F - Con Certeza / 6 - Catastrófico</v>
      </c>
      <c r="N465" s="69" t="str">
        <f t="shared" si="88"/>
        <v>F6</v>
      </c>
      <c r="O465" s="70" t="str">
        <f>VLOOKUP(N465,'MATRIZ RAM VALORACIÓN'!$AD$10:$AE$45,2,0)</f>
        <v>Muy Alto</v>
      </c>
      <c r="P465" s="71" t="str">
        <f t="shared" si="89"/>
        <v>Muy Alto</v>
      </c>
      <c r="Q465" s="115" t="s">
        <v>3095</v>
      </c>
      <c r="R465" s="101" t="s">
        <v>3096</v>
      </c>
      <c r="S465" s="180" t="s">
        <v>18</v>
      </c>
      <c r="T465" s="94" t="s">
        <v>1835</v>
      </c>
      <c r="U465" s="73" t="s">
        <v>318</v>
      </c>
      <c r="V465" s="73" t="s">
        <v>265</v>
      </c>
      <c r="W465" s="68" t="s">
        <v>273</v>
      </c>
      <c r="X465" s="68" t="s">
        <v>264</v>
      </c>
      <c r="Y465" s="68" t="s">
        <v>273</v>
      </c>
      <c r="Z465" s="68" t="s">
        <v>273</v>
      </c>
      <c r="AA465" s="68" t="s">
        <v>273</v>
      </c>
      <c r="AB465" s="68" t="s">
        <v>264</v>
      </c>
      <c r="AC465" s="68" t="s">
        <v>264</v>
      </c>
      <c r="AD465" s="68" t="s">
        <v>264</v>
      </c>
      <c r="AE465" s="68" t="s">
        <v>264</v>
      </c>
      <c r="AF465" s="68" t="s">
        <v>264</v>
      </c>
      <c r="AG465" s="68" t="s">
        <v>273</v>
      </c>
      <c r="AH465" s="73" t="s">
        <v>22</v>
      </c>
      <c r="AI465" s="74" t="str">
        <f t="shared" si="91"/>
        <v>Moderado</v>
      </c>
      <c r="AJ465" s="75" t="s">
        <v>313</v>
      </c>
      <c r="AK465" s="99" t="s">
        <v>10</v>
      </c>
      <c r="AL465" s="99" t="s">
        <v>17</v>
      </c>
      <c r="AM465" s="98" t="str">
        <f t="shared" si="93"/>
        <v>F6FuerteDirectamente Indirectamente</v>
      </c>
      <c r="AN465" s="75" t="str">
        <f>VLOOKUP(AO465,Hoja3!$G$2:$H$648,2,0)</f>
        <v>D:Probable / 5:Extremo</v>
      </c>
      <c r="AO465" s="69" t="str">
        <f>VLOOKUP(AM465,Hoja3!F:G,2,0)</f>
        <v>D5</v>
      </c>
      <c r="AP465" s="70" t="str">
        <f>VLOOKUP(AO465,'MATRIZ RAM VALORACIÓN'!$AD$10:$AE$45,2,0)</f>
        <v>Alto</v>
      </c>
      <c r="AQ465" s="189"/>
      <c r="AR465" s="189"/>
      <c r="AS465" s="110"/>
      <c r="AT465" s="88">
        <f t="shared" ref="AT465:AT484" si="94">IF(U465="Automático",30,IF(U465="Manual Dependiente de TI",15,IF(U465="Manual",5,0)))</f>
        <v>5</v>
      </c>
      <c r="AU465" s="88">
        <f t="shared" ref="AU465:AU484" si="95">IF(AH465="Observaciones en operatividad",0,IF(AH465="Observaciones en diseño",20,IF(AH465="Sin observaciones",70,0)))</f>
        <v>70</v>
      </c>
      <c r="AV465" s="89">
        <f t="shared" si="92"/>
        <v>75</v>
      </c>
    </row>
    <row r="466" spans="1:48" s="111" customFormat="1" ht="164.25" hidden="1" customHeight="1" x14ac:dyDescent="0.3">
      <c r="A466" s="98" t="s">
        <v>3521</v>
      </c>
      <c r="B466" s="98" t="s">
        <v>385</v>
      </c>
      <c r="C466" s="163" t="s">
        <v>1058</v>
      </c>
      <c r="D466" s="146" t="s">
        <v>2217</v>
      </c>
      <c r="E466" s="68" t="s">
        <v>273</v>
      </c>
      <c r="F466" s="68" t="s">
        <v>264</v>
      </c>
      <c r="G466" s="68" t="s">
        <v>264</v>
      </c>
      <c r="H466" s="68" t="s">
        <v>273</v>
      </c>
      <c r="I466" s="68" t="s">
        <v>273</v>
      </c>
      <c r="J466" s="68" t="s">
        <v>264</v>
      </c>
      <c r="K466" s="95" t="s">
        <v>7</v>
      </c>
      <c r="L466" s="95" t="s">
        <v>8</v>
      </c>
      <c r="M466" s="69" t="str">
        <f t="shared" si="87"/>
        <v>F - Con Certeza / 6 - Catastrófico</v>
      </c>
      <c r="N466" s="69" t="str">
        <f t="shared" si="88"/>
        <v>F6</v>
      </c>
      <c r="O466" s="70" t="str">
        <f>VLOOKUP(N466,'MATRIZ RAM VALORACIÓN'!$AD$10:$AE$45,2,0)</f>
        <v>Muy Alto</v>
      </c>
      <c r="P466" s="71" t="str">
        <f t="shared" si="89"/>
        <v>Muy Alto</v>
      </c>
      <c r="Q466" s="115" t="s">
        <v>1827</v>
      </c>
      <c r="R466" s="101" t="s">
        <v>1828</v>
      </c>
      <c r="S466" s="180" t="s">
        <v>33</v>
      </c>
      <c r="T466" s="171" t="s">
        <v>1831</v>
      </c>
      <c r="U466" s="73" t="s">
        <v>318</v>
      </c>
      <c r="V466" s="73" t="s">
        <v>265</v>
      </c>
      <c r="W466" s="68" t="s">
        <v>273</v>
      </c>
      <c r="X466" s="68" t="s">
        <v>273</v>
      </c>
      <c r="Y466" s="68" t="s">
        <v>273</v>
      </c>
      <c r="Z466" s="68" t="s">
        <v>273</v>
      </c>
      <c r="AA466" s="68" t="s">
        <v>273</v>
      </c>
      <c r="AB466" s="68" t="s">
        <v>264</v>
      </c>
      <c r="AC466" s="68" t="s">
        <v>264</v>
      </c>
      <c r="AD466" s="68" t="s">
        <v>264</v>
      </c>
      <c r="AE466" s="68" t="s">
        <v>264</v>
      </c>
      <c r="AF466" s="68" t="s">
        <v>264</v>
      </c>
      <c r="AG466" s="68" t="s">
        <v>273</v>
      </c>
      <c r="AH466" s="73" t="s">
        <v>22</v>
      </c>
      <c r="AI466" s="74" t="str">
        <f t="shared" si="91"/>
        <v>Moderado</v>
      </c>
      <c r="AJ466" s="75" t="s">
        <v>313</v>
      </c>
      <c r="AK466" s="99" t="s">
        <v>10</v>
      </c>
      <c r="AL466" s="99" t="s">
        <v>17</v>
      </c>
      <c r="AM466" s="98" t="str">
        <f t="shared" si="93"/>
        <v>F6FuerteDirectamente Indirectamente</v>
      </c>
      <c r="AN466" s="75" t="str">
        <f>VLOOKUP(AO466,Hoja3!$G$2:$H$648,2,0)</f>
        <v>D:Probable / 5:Extremo</v>
      </c>
      <c r="AO466" s="69" t="str">
        <f>VLOOKUP(AM466,Hoja3!F:G,2,0)</f>
        <v>D5</v>
      </c>
      <c r="AP466" s="70" t="str">
        <f>VLOOKUP(AO466,'MATRIZ RAM VALORACIÓN'!$AD$10:$AE$45,2,0)</f>
        <v>Alto</v>
      </c>
      <c r="AQ466" s="189"/>
      <c r="AR466" s="189"/>
      <c r="AS466" s="110"/>
      <c r="AT466" s="88">
        <f t="shared" si="94"/>
        <v>5</v>
      </c>
      <c r="AU466" s="88">
        <f t="shared" si="95"/>
        <v>70</v>
      </c>
      <c r="AV466" s="89">
        <f t="shared" si="92"/>
        <v>75</v>
      </c>
    </row>
    <row r="467" spans="1:48" s="111" customFormat="1" ht="164.25" hidden="1" customHeight="1" x14ac:dyDescent="0.3">
      <c r="A467" s="98" t="s">
        <v>3521</v>
      </c>
      <c r="B467" s="98" t="s">
        <v>385</v>
      </c>
      <c r="C467" s="163" t="s">
        <v>1058</v>
      </c>
      <c r="D467" s="146" t="s">
        <v>2217</v>
      </c>
      <c r="E467" s="68" t="s">
        <v>273</v>
      </c>
      <c r="F467" s="68" t="s">
        <v>264</v>
      </c>
      <c r="G467" s="68" t="s">
        <v>264</v>
      </c>
      <c r="H467" s="68" t="s">
        <v>273</v>
      </c>
      <c r="I467" s="68" t="s">
        <v>273</v>
      </c>
      <c r="J467" s="68" t="s">
        <v>264</v>
      </c>
      <c r="K467" s="95" t="s">
        <v>7</v>
      </c>
      <c r="L467" s="95" t="s">
        <v>8</v>
      </c>
      <c r="M467" s="69" t="str">
        <f t="shared" si="87"/>
        <v>F - Con Certeza / 6 - Catastrófico</v>
      </c>
      <c r="N467" s="69" t="str">
        <f t="shared" si="88"/>
        <v>F6</v>
      </c>
      <c r="O467" s="70" t="str">
        <f>VLOOKUP(N467,'MATRIZ RAM VALORACIÓN'!$AD$10:$AE$45,2,0)</f>
        <v>Muy Alto</v>
      </c>
      <c r="P467" s="71" t="str">
        <f t="shared" si="89"/>
        <v>Muy Alto</v>
      </c>
      <c r="Q467" s="115" t="s">
        <v>911</v>
      </c>
      <c r="R467" s="145" t="s">
        <v>912</v>
      </c>
      <c r="S467" s="180" t="s">
        <v>37</v>
      </c>
      <c r="T467" s="115" t="e" cm="1">
        <f t="array" ref="T467">- Acta de reunión de seguimiento
                                                                                                                                Ubicación: RUCE</f>
        <v>#NAME?</v>
      </c>
      <c r="U467" s="73" t="s">
        <v>318</v>
      </c>
      <c r="V467" s="73" t="s">
        <v>265</v>
      </c>
      <c r="W467" s="68" t="s">
        <v>273</v>
      </c>
      <c r="X467" s="68" t="s">
        <v>273</v>
      </c>
      <c r="Y467" s="68" t="s">
        <v>273</v>
      </c>
      <c r="Z467" s="68" t="s">
        <v>273</v>
      </c>
      <c r="AA467" s="68" t="s">
        <v>273</v>
      </c>
      <c r="AB467" s="68" t="s">
        <v>264</v>
      </c>
      <c r="AC467" s="68" t="s">
        <v>264</v>
      </c>
      <c r="AD467" s="68" t="s">
        <v>273</v>
      </c>
      <c r="AE467" s="68" t="s">
        <v>264</v>
      </c>
      <c r="AF467" s="68" t="s">
        <v>264</v>
      </c>
      <c r="AG467" s="68" t="s">
        <v>273</v>
      </c>
      <c r="AH467" s="73" t="s">
        <v>22</v>
      </c>
      <c r="AI467" s="74" t="str">
        <f t="shared" si="91"/>
        <v>Moderado</v>
      </c>
      <c r="AJ467" s="75" t="s">
        <v>313</v>
      </c>
      <c r="AK467" s="99" t="s">
        <v>10</v>
      </c>
      <c r="AL467" s="99" t="s">
        <v>17</v>
      </c>
      <c r="AM467" s="98" t="str">
        <f t="shared" si="93"/>
        <v>F6FuerteDirectamente Indirectamente</v>
      </c>
      <c r="AN467" s="75" t="str">
        <f>VLOOKUP(AO467,Hoja3!$G$2:$H$648,2,0)</f>
        <v>D:Probable / 5:Extremo</v>
      </c>
      <c r="AO467" s="69" t="str">
        <f>VLOOKUP(AM467,Hoja3!F:G,2,0)</f>
        <v>D5</v>
      </c>
      <c r="AP467" s="70" t="str">
        <f>VLOOKUP(AO467,'MATRIZ RAM VALORACIÓN'!$AD$10:$AE$45,2,0)</f>
        <v>Alto</v>
      </c>
      <c r="AQ467" s="189"/>
      <c r="AR467" s="189"/>
      <c r="AS467" s="110"/>
      <c r="AT467" s="88">
        <f t="shared" si="94"/>
        <v>5</v>
      </c>
      <c r="AU467" s="88">
        <f t="shared" si="95"/>
        <v>70</v>
      </c>
      <c r="AV467" s="89">
        <f t="shared" si="92"/>
        <v>75</v>
      </c>
    </row>
    <row r="468" spans="1:48" s="111" customFormat="1" ht="164.25" customHeight="1" x14ac:dyDescent="0.3">
      <c r="A468" s="98" t="s">
        <v>3521</v>
      </c>
      <c r="B468" s="98" t="s">
        <v>385</v>
      </c>
      <c r="C468" s="333" t="s">
        <v>1049</v>
      </c>
      <c r="D468" s="146" t="s">
        <v>1834</v>
      </c>
      <c r="E468" s="68" t="s">
        <v>273</v>
      </c>
      <c r="F468" s="68" t="s">
        <v>273</v>
      </c>
      <c r="G468" s="68" t="s">
        <v>273</v>
      </c>
      <c r="H468" s="68" t="s">
        <v>273</v>
      </c>
      <c r="I468" s="68" t="s">
        <v>264</v>
      </c>
      <c r="J468" s="68" t="s">
        <v>273</v>
      </c>
      <c r="K468" s="95" t="s">
        <v>29</v>
      </c>
      <c r="L468" s="95" t="s">
        <v>14</v>
      </c>
      <c r="M468" s="69" t="str">
        <f t="shared" si="87"/>
        <v>B - Raro / 5 - Extremo</v>
      </c>
      <c r="N468" s="69" t="str">
        <f t="shared" si="88"/>
        <v>B5</v>
      </c>
      <c r="O468" s="70" t="str">
        <f>VLOOKUP(N468,'MATRIZ RAM VALORACIÓN'!$AD$10:$AE$45,2,0)</f>
        <v>Intermedio</v>
      </c>
      <c r="P468" s="71" t="str">
        <f t="shared" si="89"/>
        <v>Medio</v>
      </c>
      <c r="Q468" s="115" t="s">
        <v>3112</v>
      </c>
      <c r="R468" s="137" t="s">
        <v>3111</v>
      </c>
      <c r="S468" s="180" t="s">
        <v>359</v>
      </c>
      <c r="T468" s="94" t="s">
        <v>1667</v>
      </c>
      <c r="U468" s="73" t="s">
        <v>318</v>
      </c>
      <c r="V468" s="73" t="s">
        <v>267</v>
      </c>
      <c r="W468" s="68" t="s">
        <v>273</v>
      </c>
      <c r="X468" s="68" t="s">
        <v>273</v>
      </c>
      <c r="Y468" s="68" t="s">
        <v>273</v>
      </c>
      <c r="Z468" s="68" t="s">
        <v>273</v>
      </c>
      <c r="AA468" s="68" t="s">
        <v>273</v>
      </c>
      <c r="AB468" s="68" t="s">
        <v>264</v>
      </c>
      <c r="AC468" s="68" t="s">
        <v>264</v>
      </c>
      <c r="AD468" s="68" t="s">
        <v>264</v>
      </c>
      <c r="AE468" s="68" t="s">
        <v>264</v>
      </c>
      <c r="AF468" s="68" t="s">
        <v>264</v>
      </c>
      <c r="AG468" s="68" t="s">
        <v>273</v>
      </c>
      <c r="AH468" s="73" t="s">
        <v>22</v>
      </c>
      <c r="AI468" s="74" t="str">
        <f t="shared" si="91"/>
        <v>Moderado</v>
      </c>
      <c r="AJ468" s="75" t="s">
        <v>313</v>
      </c>
      <c r="AK468" s="99" t="s">
        <v>10</v>
      </c>
      <c r="AL468" s="99" t="s">
        <v>17</v>
      </c>
      <c r="AM468" s="98" t="str">
        <f t="shared" si="93"/>
        <v>B5FuerteDirectamente Indirectamente</v>
      </c>
      <c r="AN468" s="75" t="str">
        <f>VLOOKUP(AO468,Hoja3!$G$2:$H$648,2,0)</f>
        <v>A:Improbable / 4:Mayor</v>
      </c>
      <c r="AO468" s="69" t="str">
        <f>VLOOKUP(AM468,Hoja3!F:G,2,0)</f>
        <v>A4</v>
      </c>
      <c r="AP468" s="70" t="str">
        <f>VLOOKUP(AO468,'MATRIZ RAM VALORACIÓN'!$AD$10:$AE$45,2,0)</f>
        <v>Bajo</v>
      </c>
      <c r="AQ468" s="189"/>
      <c r="AR468" s="189"/>
      <c r="AS468" s="110"/>
      <c r="AT468" s="88">
        <f t="shared" si="94"/>
        <v>5</v>
      </c>
      <c r="AU468" s="88">
        <f t="shared" si="95"/>
        <v>70</v>
      </c>
      <c r="AV468" s="89">
        <f t="shared" si="92"/>
        <v>75</v>
      </c>
    </row>
    <row r="469" spans="1:48" s="111" customFormat="1" ht="164.25" customHeight="1" x14ac:dyDescent="0.3">
      <c r="A469" s="98" t="s">
        <v>3521</v>
      </c>
      <c r="B469" s="98" t="s">
        <v>385</v>
      </c>
      <c r="C469" s="333" t="s">
        <v>1049</v>
      </c>
      <c r="D469" s="146" t="s">
        <v>1834</v>
      </c>
      <c r="E469" s="68" t="s">
        <v>273</v>
      </c>
      <c r="F469" s="68" t="s">
        <v>273</v>
      </c>
      <c r="G469" s="68" t="s">
        <v>273</v>
      </c>
      <c r="H469" s="68" t="s">
        <v>273</v>
      </c>
      <c r="I469" s="68" t="s">
        <v>264</v>
      </c>
      <c r="J469" s="68" t="s">
        <v>273</v>
      </c>
      <c r="K469" s="95" t="s">
        <v>29</v>
      </c>
      <c r="L469" s="95" t="s">
        <v>14</v>
      </c>
      <c r="M469" s="69" t="str">
        <f t="shared" si="87"/>
        <v>B - Raro / 5 - Extremo</v>
      </c>
      <c r="N469" s="69" t="str">
        <f t="shared" si="88"/>
        <v>B5</v>
      </c>
      <c r="O469" s="70" t="str">
        <f>VLOOKUP(N469,'MATRIZ RAM VALORACIÓN'!$AD$10:$AE$45,2,0)</f>
        <v>Intermedio</v>
      </c>
      <c r="P469" s="71" t="str">
        <f t="shared" si="89"/>
        <v>Medio</v>
      </c>
      <c r="Q469" s="115" t="s">
        <v>1662</v>
      </c>
      <c r="R469" s="137" t="s">
        <v>3077</v>
      </c>
      <c r="S469" s="180" t="s">
        <v>359</v>
      </c>
      <c r="T469" s="94" t="s">
        <v>3243</v>
      </c>
      <c r="U469" s="73" t="s">
        <v>318</v>
      </c>
      <c r="V469" s="73" t="s">
        <v>267</v>
      </c>
      <c r="W469" s="68" t="s">
        <v>273</v>
      </c>
      <c r="X469" s="68" t="s">
        <v>273</v>
      </c>
      <c r="Y469" s="68" t="s">
        <v>273</v>
      </c>
      <c r="Z469" s="68" t="s">
        <v>273</v>
      </c>
      <c r="AA469" s="68" t="s">
        <v>273</v>
      </c>
      <c r="AB469" s="68" t="s">
        <v>264</v>
      </c>
      <c r="AC469" s="68" t="s">
        <v>264</v>
      </c>
      <c r="AD469" s="68" t="s">
        <v>264</v>
      </c>
      <c r="AE469" s="68" t="s">
        <v>264</v>
      </c>
      <c r="AF469" s="68" t="s">
        <v>264</v>
      </c>
      <c r="AG469" s="68" t="s">
        <v>273</v>
      </c>
      <c r="AH469" s="73" t="s">
        <v>22</v>
      </c>
      <c r="AI469" s="74" t="str">
        <f t="shared" si="91"/>
        <v>Moderado</v>
      </c>
      <c r="AJ469" s="75" t="s">
        <v>313</v>
      </c>
      <c r="AK469" s="99" t="s">
        <v>10</v>
      </c>
      <c r="AL469" s="99" t="s">
        <v>17</v>
      </c>
      <c r="AM469" s="98" t="str">
        <f t="shared" si="93"/>
        <v>B5FuerteDirectamente Indirectamente</v>
      </c>
      <c r="AN469" s="75" t="str">
        <f>VLOOKUP(AO469,Hoja3!$G$2:$H$648,2,0)</f>
        <v>A:Improbable / 4:Mayor</v>
      </c>
      <c r="AO469" s="69" t="str">
        <f>VLOOKUP(AM469,Hoja3!F:G,2,0)</f>
        <v>A4</v>
      </c>
      <c r="AP469" s="70" t="str">
        <f>VLOOKUP(AO469,'MATRIZ RAM VALORACIÓN'!$AD$10:$AE$45,2,0)</f>
        <v>Bajo</v>
      </c>
      <c r="AQ469" s="189"/>
      <c r="AR469" s="189"/>
      <c r="AS469" s="110"/>
      <c r="AT469" s="88">
        <f t="shared" si="94"/>
        <v>5</v>
      </c>
      <c r="AU469" s="88">
        <f t="shared" si="95"/>
        <v>70</v>
      </c>
      <c r="AV469" s="89">
        <f t="shared" si="92"/>
        <v>75</v>
      </c>
    </row>
    <row r="470" spans="1:48" s="111" customFormat="1" ht="164.25" customHeight="1" x14ac:dyDescent="0.3">
      <c r="A470" s="98" t="s">
        <v>3521</v>
      </c>
      <c r="B470" s="98" t="s">
        <v>385</v>
      </c>
      <c r="C470" s="333" t="s">
        <v>1049</v>
      </c>
      <c r="D470" s="146" t="s">
        <v>1834</v>
      </c>
      <c r="E470" s="68" t="s">
        <v>273</v>
      </c>
      <c r="F470" s="68" t="s">
        <v>273</v>
      </c>
      <c r="G470" s="68" t="s">
        <v>273</v>
      </c>
      <c r="H470" s="68" t="s">
        <v>273</v>
      </c>
      <c r="I470" s="68" t="s">
        <v>264</v>
      </c>
      <c r="J470" s="68" t="s">
        <v>273</v>
      </c>
      <c r="K470" s="95" t="s">
        <v>29</v>
      </c>
      <c r="L470" s="95" t="s">
        <v>14</v>
      </c>
      <c r="M470" s="69" t="str">
        <f t="shared" si="87"/>
        <v>B - Raro / 5 - Extremo</v>
      </c>
      <c r="N470" s="69" t="str">
        <f t="shared" si="88"/>
        <v>B5</v>
      </c>
      <c r="O470" s="70" t="str">
        <f>VLOOKUP(N470,'MATRIZ RAM VALORACIÓN'!$AD$10:$AE$45,2,0)</f>
        <v>Intermedio</v>
      </c>
      <c r="P470" s="71" t="str">
        <f t="shared" si="89"/>
        <v>Medio</v>
      </c>
      <c r="Q470" s="115" t="s">
        <v>1664</v>
      </c>
      <c r="R470" s="137" t="s">
        <v>3094</v>
      </c>
      <c r="S470" s="180" t="s">
        <v>33</v>
      </c>
      <c r="T470" s="94" t="s">
        <v>1658</v>
      </c>
      <c r="U470" s="73" t="s">
        <v>318</v>
      </c>
      <c r="V470" s="73" t="s">
        <v>267</v>
      </c>
      <c r="W470" s="68" t="s">
        <v>273</v>
      </c>
      <c r="X470" s="68" t="s">
        <v>273</v>
      </c>
      <c r="Y470" s="68" t="s">
        <v>273</v>
      </c>
      <c r="Z470" s="68" t="s">
        <v>273</v>
      </c>
      <c r="AA470" s="68" t="s">
        <v>273</v>
      </c>
      <c r="AB470" s="68" t="s">
        <v>273</v>
      </c>
      <c r="AC470" s="68" t="s">
        <v>264</v>
      </c>
      <c r="AD470" s="68" t="s">
        <v>264</v>
      </c>
      <c r="AE470" s="68" t="s">
        <v>264</v>
      </c>
      <c r="AF470" s="68" t="s">
        <v>264</v>
      </c>
      <c r="AG470" s="68" t="s">
        <v>273</v>
      </c>
      <c r="AH470" s="73" t="s">
        <v>22</v>
      </c>
      <c r="AI470" s="74" t="str">
        <f t="shared" si="91"/>
        <v>Moderado</v>
      </c>
      <c r="AJ470" s="75" t="s">
        <v>313</v>
      </c>
      <c r="AK470" s="99" t="s">
        <v>10</v>
      </c>
      <c r="AL470" s="99" t="s">
        <v>17</v>
      </c>
      <c r="AM470" s="98" t="str">
        <f t="shared" si="93"/>
        <v>B5FuerteDirectamente Indirectamente</v>
      </c>
      <c r="AN470" s="75" t="str">
        <f>VLOOKUP(AO470,Hoja3!$G$2:$H$648,2,0)</f>
        <v>A:Improbable / 4:Mayor</v>
      </c>
      <c r="AO470" s="69" t="str">
        <f>VLOOKUP(AM470,Hoja3!F:G,2,0)</f>
        <v>A4</v>
      </c>
      <c r="AP470" s="70" t="str">
        <f>VLOOKUP(AO470,'MATRIZ RAM VALORACIÓN'!$AD$10:$AE$45,2,0)</f>
        <v>Bajo</v>
      </c>
      <c r="AQ470" s="189"/>
      <c r="AR470" s="189"/>
      <c r="AS470" s="110"/>
      <c r="AT470" s="88">
        <f t="shared" si="94"/>
        <v>5</v>
      </c>
      <c r="AU470" s="88">
        <f t="shared" si="95"/>
        <v>70</v>
      </c>
      <c r="AV470" s="89">
        <f t="shared" si="92"/>
        <v>75</v>
      </c>
    </row>
    <row r="471" spans="1:48" s="111" customFormat="1" ht="164.25" customHeight="1" x14ac:dyDescent="0.3">
      <c r="A471" s="98" t="s">
        <v>3521</v>
      </c>
      <c r="B471" s="98" t="s">
        <v>385</v>
      </c>
      <c r="C471" s="333" t="s">
        <v>1049</v>
      </c>
      <c r="D471" s="146" t="s">
        <v>1834</v>
      </c>
      <c r="E471" s="68" t="s">
        <v>273</v>
      </c>
      <c r="F471" s="68" t="s">
        <v>273</v>
      </c>
      <c r="G471" s="68" t="s">
        <v>273</v>
      </c>
      <c r="H471" s="68" t="s">
        <v>273</v>
      </c>
      <c r="I471" s="68" t="s">
        <v>264</v>
      </c>
      <c r="J471" s="68" t="s">
        <v>273</v>
      </c>
      <c r="K471" s="95" t="s">
        <v>29</v>
      </c>
      <c r="L471" s="95" t="s">
        <v>14</v>
      </c>
      <c r="M471" s="69" t="str">
        <f t="shared" si="87"/>
        <v>B - Raro / 5 - Extremo</v>
      </c>
      <c r="N471" s="69" t="str">
        <f t="shared" si="88"/>
        <v>B5</v>
      </c>
      <c r="O471" s="70" t="str">
        <f>VLOOKUP(N471,'MATRIZ RAM VALORACIÓN'!$AD$10:$AE$45,2,0)</f>
        <v>Intermedio</v>
      </c>
      <c r="P471" s="71" t="str">
        <f t="shared" si="89"/>
        <v>Medio</v>
      </c>
      <c r="Q471" s="115" t="s">
        <v>1665</v>
      </c>
      <c r="R471" s="137" t="s">
        <v>1666</v>
      </c>
      <c r="S471" s="180" t="s">
        <v>359</v>
      </c>
      <c r="T471" s="94" t="s">
        <v>1659</v>
      </c>
      <c r="U471" s="73" t="s">
        <v>318</v>
      </c>
      <c r="V471" s="73" t="s">
        <v>265</v>
      </c>
      <c r="W471" s="68" t="s">
        <v>273</v>
      </c>
      <c r="X471" s="68" t="s">
        <v>273</v>
      </c>
      <c r="Y471" s="68" t="s">
        <v>273</v>
      </c>
      <c r="Z471" s="68" t="s">
        <v>273</v>
      </c>
      <c r="AA471" s="68" t="s">
        <v>273</v>
      </c>
      <c r="AB471" s="68" t="s">
        <v>264</v>
      </c>
      <c r="AC471" s="68" t="s">
        <v>264</v>
      </c>
      <c r="AD471" s="68" t="s">
        <v>264</v>
      </c>
      <c r="AE471" s="68" t="s">
        <v>264</v>
      </c>
      <c r="AF471" s="68" t="s">
        <v>264</v>
      </c>
      <c r="AG471" s="68" t="s">
        <v>273</v>
      </c>
      <c r="AH471" s="73" t="s">
        <v>22</v>
      </c>
      <c r="AI471" s="74" t="str">
        <f t="shared" si="91"/>
        <v>Moderado</v>
      </c>
      <c r="AJ471" s="75" t="s">
        <v>313</v>
      </c>
      <c r="AK471" s="99" t="s">
        <v>10</v>
      </c>
      <c r="AL471" s="99" t="s">
        <v>17</v>
      </c>
      <c r="AM471" s="98" t="str">
        <f t="shared" si="93"/>
        <v>B5FuerteDirectamente Indirectamente</v>
      </c>
      <c r="AN471" s="75" t="str">
        <f>VLOOKUP(AO471,Hoja3!$G$2:$H$648,2,0)</f>
        <v>A:Improbable / 4:Mayor</v>
      </c>
      <c r="AO471" s="69" t="str">
        <f>VLOOKUP(AM471,Hoja3!F:G,2,0)</f>
        <v>A4</v>
      </c>
      <c r="AP471" s="70" t="str">
        <f>VLOOKUP(AO471,'MATRIZ RAM VALORACIÓN'!$AD$10:$AE$45,2,0)</f>
        <v>Bajo</v>
      </c>
      <c r="AQ471" s="189"/>
      <c r="AR471" s="189"/>
      <c r="AS471" s="110"/>
      <c r="AT471" s="88">
        <f t="shared" si="94"/>
        <v>5</v>
      </c>
      <c r="AU471" s="88">
        <f t="shared" si="95"/>
        <v>70</v>
      </c>
      <c r="AV471" s="89">
        <f t="shared" si="92"/>
        <v>75</v>
      </c>
    </row>
    <row r="472" spans="1:48" s="111" customFormat="1" ht="164.25" customHeight="1" x14ac:dyDescent="0.3">
      <c r="A472" s="98" t="s">
        <v>3521</v>
      </c>
      <c r="B472" s="98" t="s">
        <v>385</v>
      </c>
      <c r="C472" s="333" t="s">
        <v>1049</v>
      </c>
      <c r="D472" s="146" t="s">
        <v>1834</v>
      </c>
      <c r="E472" s="68" t="s">
        <v>273</v>
      </c>
      <c r="F472" s="68" t="s">
        <v>273</v>
      </c>
      <c r="G472" s="68" t="s">
        <v>273</v>
      </c>
      <c r="H472" s="68" t="s">
        <v>273</v>
      </c>
      <c r="I472" s="68" t="s">
        <v>264</v>
      </c>
      <c r="J472" s="68" t="s">
        <v>273</v>
      </c>
      <c r="K472" s="95" t="s">
        <v>29</v>
      </c>
      <c r="L472" s="95" t="s">
        <v>14</v>
      </c>
      <c r="M472" s="69" t="str">
        <f t="shared" si="87"/>
        <v>B - Raro / 5 - Extremo</v>
      </c>
      <c r="N472" s="69" t="str">
        <f t="shared" si="88"/>
        <v>B5</v>
      </c>
      <c r="O472" s="70" t="str">
        <f>VLOOKUP(N472,'MATRIZ RAM VALORACIÓN'!$AD$10:$AE$45,2,0)</f>
        <v>Intermedio</v>
      </c>
      <c r="P472" s="71" t="str">
        <f t="shared" si="89"/>
        <v>Medio</v>
      </c>
      <c r="Q472" s="115" t="s">
        <v>1827</v>
      </c>
      <c r="R472" s="101" t="s">
        <v>1828</v>
      </c>
      <c r="S472" s="180" t="s">
        <v>33</v>
      </c>
      <c r="T472" s="171" t="s">
        <v>1831</v>
      </c>
      <c r="U472" s="73" t="s">
        <v>318</v>
      </c>
      <c r="V472" s="73" t="s">
        <v>265</v>
      </c>
      <c r="W472" s="68" t="s">
        <v>273</v>
      </c>
      <c r="X472" s="68" t="s">
        <v>273</v>
      </c>
      <c r="Y472" s="68" t="s">
        <v>273</v>
      </c>
      <c r="Z472" s="68" t="s">
        <v>273</v>
      </c>
      <c r="AA472" s="68" t="s">
        <v>273</v>
      </c>
      <c r="AB472" s="68" t="s">
        <v>264</v>
      </c>
      <c r="AC472" s="68" t="s">
        <v>264</v>
      </c>
      <c r="AD472" s="68" t="s">
        <v>264</v>
      </c>
      <c r="AE472" s="68" t="s">
        <v>264</v>
      </c>
      <c r="AF472" s="68" t="s">
        <v>264</v>
      </c>
      <c r="AG472" s="68" t="s">
        <v>273</v>
      </c>
      <c r="AH472" s="73" t="s">
        <v>22</v>
      </c>
      <c r="AI472" s="74" t="str">
        <f t="shared" si="91"/>
        <v>Moderado</v>
      </c>
      <c r="AJ472" s="75" t="s">
        <v>313</v>
      </c>
      <c r="AK472" s="99" t="s">
        <v>10</v>
      </c>
      <c r="AL472" s="99" t="s">
        <v>17</v>
      </c>
      <c r="AM472" s="98" t="str">
        <f t="shared" si="93"/>
        <v>B5FuerteDirectamente Indirectamente</v>
      </c>
      <c r="AN472" s="75" t="str">
        <f>VLOOKUP(AO472,Hoja3!$G$2:$H$648,2,0)</f>
        <v>A:Improbable / 4:Mayor</v>
      </c>
      <c r="AO472" s="69" t="str">
        <f>VLOOKUP(AM472,Hoja3!F:G,2,0)</f>
        <v>A4</v>
      </c>
      <c r="AP472" s="70" t="str">
        <f>VLOOKUP(AO472,'MATRIZ RAM VALORACIÓN'!$AD$10:$AE$45,2,0)</f>
        <v>Bajo</v>
      </c>
      <c r="AQ472" s="189"/>
      <c r="AR472" s="189"/>
      <c r="AS472" s="110"/>
      <c r="AT472" s="88">
        <f t="shared" si="94"/>
        <v>5</v>
      </c>
      <c r="AU472" s="88">
        <f t="shared" si="95"/>
        <v>70</v>
      </c>
      <c r="AV472" s="89">
        <f t="shared" si="92"/>
        <v>75</v>
      </c>
    </row>
    <row r="473" spans="1:48" s="111" customFormat="1" ht="164.25" customHeight="1" x14ac:dyDescent="0.3">
      <c r="A473" s="98" t="s">
        <v>3521</v>
      </c>
      <c r="B473" s="98" t="s">
        <v>385</v>
      </c>
      <c r="C473" s="333" t="s">
        <v>1049</v>
      </c>
      <c r="D473" s="146" t="s">
        <v>1834</v>
      </c>
      <c r="E473" s="68" t="s">
        <v>273</v>
      </c>
      <c r="F473" s="68" t="s">
        <v>273</v>
      </c>
      <c r="G473" s="68" t="s">
        <v>273</v>
      </c>
      <c r="H473" s="68" t="s">
        <v>273</v>
      </c>
      <c r="I473" s="68" t="s">
        <v>264</v>
      </c>
      <c r="J473" s="68" t="s">
        <v>273</v>
      </c>
      <c r="K473" s="95" t="s">
        <v>29</v>
      </c>
      <c r="L473" s="95" t="s">
        <v>14</v>
      </c>
      <c r="M473" s="69" t="str">
        <f t="shared" si="87"/>
        <v>B - Raro / 5 - Extremo</v>
      </c>
      <c r="N473" s="69" t="str">
        <f t="shared" si="88"/>
        <v>B5</v>
      </c>
      <c r="O473" s="70" t="str">
        <f>VLOOKUP(N473,'MATRIZ RAM VALORACIÓN'!$AD$10:$AE$45,2,0)</f>
        <v>Intermedio</v>
      </c>
      <c r="P473" s="71" t="str">
        <f t="shared" si="89"/>
        <v>Medio</v>
      </c>
      <c r="Q473" s="115" t="s">
        <v>911</v>
      </c>
      <c r="R473" s="145" t="s">
        <v>912</v>
      </c>
      <c r="S473" s="180" t="s">
        <v>37</v>
      </c>
      <c r="T473" s="115" t="s">
        <v>1584</v>
      </c>
      <c r="U473" s="73" t="s">
        <v>318</v>
      </c>
      <c r="V473" s="73" t="s">
        <v>265</v>
      </c>
      <c r="W473" s="68" t="s">
        <v>273</v>
      </c>
      <c r="X473" s="68" t="s">
        <v>273</v>
      </c>
      <c r="Y473" s="68" t="s">
        <v>273</v>
      </c>
      <c r="Z473" s="68" t="s">
        <v>273</v>
      </c>
      <c r="AA473" s="68" t="s">
        <v>273</v>
      </c>
      <c r="AB473" s="68" t="s">
        <v>264</v>
      </c>
      <c r="AC473" s="68" t="s">
        <v>264</v>
      </c>
      <c r="AD473" s="68" t="s">
        <v>273</v>
      </c>
      <c r="AE473" s="68" t="s">
        <v>264</v>
      </c>
      <c r="AF473" s="68" t="s">
        <v>264</v>
      </c>
      <c r="AG473" s="68" t="s">
        <v>273</v>
      </c>
      <c r="AH473" s="73" t="s">
        <v>22</v>
      </c>
      <c r="AI473" s="74" t="str">
        <f t="shared" si="91"/>
        <v>Moderado</v>
      </c>
      <c r="AJ473" s="75" t="s">
        <v>313</v>
      </c>
      <c r="AK473" s="99" t="s">
        <v>10</v>
      </c>
      <c r="AL473" s="99" t="s">
        <v>17</v>
      </c>
      <c r="AM473" s="98" t="str">
        <f t="shared" si="93"/>
        <v>B5FuerteDirectamente Indirectamente</v>
      </c>
      <c r="AN473" s="75" t="str">
        <f>VLOOKUP(AO473,Hoja3!$G$2:$H$648,2,0)</f>
        <v>A:Improbable / 4:Mayor</v>
      </c>
      <c r="AO473" s="69" t="str">
        <f>VLOOKUP(AM473,Hoja3!F:G,2,0)</f>
        <v>A4</v>
      </c>
      <c r="AP473" s="70" t="str">
        <f>VLOOKUP(AO473,'MATRIZ RAM VALORACIÓN'!$AD$10:$AE$45,2,0)</f>
        <v>Bajo</v>
      </c>
      <c r="AQ473" s="189"/>
      <c r="AR473" s="189"/>
      <c r="AS473" s="110"/>
      <c r="AT473" s="88">
        <f t="shared" si="94"/>
        <v>5</v>
      </c>
      <c r="AU473" s="88">
        <f t="shared" si="95"/>
        <v>70</v>
      </c>
      <c r="AV473" s="89">
        <f t="shared" si="92"/>
        <v>75</v>
      </c>
    </row>
    <row r="474" spans="1:48" s="111" customFormat="1" ht="164.25" customHeight="1" x14ac:dyDescent="0.3">
      <c r="A474" s="98" t="s">
        <v>3521</v>
      </c>
      <c r="B474" s="98" t="s">
        <v>518</v>
      </c>
      <c r="C474" s="333" t="s">
        <v>1044</v>
      </c>
      <c r="D474" s="146" t="s">
        <v>1907</v>
      </c>
      <c r="E474" s="68" t="s">
        <v>273</v>
      </c>
      <c r="F474" s="68" t="s">
        <v>273</v>
      </c>
      <c r="G474" s="68" t="s">
        <v>273</v>
      </c>
      <c r="H474" s="68" t="s">
        <v>264</v>
      </c>
      <c r="I474" s="68" t="s">
        <v>273</v>
      </c>
      <c r="J474" s="68" t="s">
        <v>273</v>
      </c>
      <c r="K474" s="95" t="s">
        <v>25</v>
      </c>
      <c r="L474" s="95" t="s">
        <v>26</v>
      </c>
      <c r="M474" s="69" t="str">
        <f t="shared" si="87"/>
        <v xml:space="preserve">C - Posible / 3 - Moderado </v>
      </c>
      <c r="N474" s="69" t="str">
        <f t="shared" si="88"/>
        <v>C3</v>
      </c>
      <c r="O474" s="70" t="str">
        <f>VLOOKUP(N474,'MATRIZ RAM VALORACIÓN'!$AD$10:$AE$45,2,0)</f>
        <v>Medio</v>
      </c>
      <c r="P474" s="71" t="str">
        <f t="shared" si="89"/>
        <v>Bajo</v>
      </c>
      <c r="Q474" s="115" t="s">
        <v>3505</v>
      </c>
      <c r="R474" s="145" t="s">
        <v>3507</v>
      </c>
      <c r="S474" s="180" t="s">
        <v>359</v>
      </c>
      <c r="T474" s="94" t="s">
        <v>1854</v>
      </c>
      <c r="U474" s="73" t="s">
        <v>318</v>
      </c>
      <c r="V474" s="73" t="s">
        <v>267</v>
      </c>
      <c r="W474" s="68" t="s">
        <v>264</v>
      </c>
      <c r="X474" s="68" t="s">
        <v>264</v>
      </c>
      <c r="Y474" s="68" t="s">
        <v>264</v>
      </c>
      <c r="Z474" s="68" t="s">
        <v>264</v>
      </c>
      <c r="AA474" s="68" t="s">
        <v>264</v>
      </c>
      <c r="AB474" s="68" t="s">
        <v>264</v>
      </c>
      <c r="AC474" s="68" t="s">
        <v>264</v>
      </c>
      <c r="AD474" s="68" t="s">
        <v>264</v>
      </c>
      <c r="AE474" s="68" t="s">
        <v>264</v>
      </c>
      <c r="AF474" s="68" t="s">
        <v>264</v>
      </c>
      <c r="AG474" s="68" t="s">
        <v>273</v>
      </c>
      <c r="AH474" s="73" t="s">
        <v>22</v>
      </c>
      <c r="AI474" s="74" t="str">
        <f t="shared" si="91"/>
        <v>Moderado</v>
      </c>
      <c r="AJ474" s="75" t="s">
        <v>313</v>
      </c>
      <c r="AK474" s="99" t="s">
        <v>10</v>
      </c>
      <c r="AL474" s="99" t="s">
        <v>17</v>
      </c>
      <c r="AM474" s="98" t="str">
        <f t="shared" si="93"/>
        <v>C3FuerteDirectamente Indirectamente</v>
      </c>
      <c r="AN474" s="75" t="str">
        <f>VLOOKUP(AO474,Hoja3!$G$2:$H$648,2,0)</f>
        <v>A:Improbable / 2:Menor</v>
      </c>
      <c r="AO474" s="69" t="str">
        <f>VLOOKUP(AM474,Hoja3!F:G,2,0)</f>
        <v>A2</v>
      </c>
      <c r="AP474" s="70" t="str">
        <f>VLOOKUP(AO474,'MATRIZ RAM VALORACIÓN'!$AD$10:$AE$45,2,0)</f>
        <v>Bajo</v>
      </c>
      <c r="AQ474" s="189"/>
      <c r="AR474" s="189"/>
      <c r="AS474" s="110"/>
      <c r="AT474" s="88">
        <f t="shared" si="94"/>
        <v>5</v>
      </c>
      <c r="AU474" s="88">
        <f t="shared" si="95"/>
        <v>70</v>
      </c>
      <c r="AV474" s="89">
        <f t="shared" si="92"/>
        <v>75</v>
      </c>
    </row>
    <row r="475" spans="1:48" s="111" customFormat="1" ht="164.25" customHeight="1" x14ac:dyDescent="0.3">
      <c r="A475" s="98" t="s">
        <v>3521</v>
      </c>
      <c r="B475" s="98" t="s">
        <v>518</v>
      </c>
      <c r="C475" s="333" t="s">
        <v>1044</v>
      </c>
      <c r="D475" s="146" t="s">
        <v>1907</v>
      </c>
      <c r="E475" s="68" t="s">
        <v>273</v>
      </c>
      <c r="F475" s="68" t="s">
        <v>273</v>
      </c>
      <c r="G475" s="68" t="s">
        <v>273</v>
      </c>
      <c r="H475" s="68" t="s">
        <v>264</v>
      </c>
      <c r="I475" s="68" t="s">
        <v>273</v>
      </c>
      <c r="J475" s="68" t="s">
        <v>273</v>
      </c>
      <c r="K475" s="95" t="s">
        <v>25</v>
      </c>
      <c r="L475" s="95" t="s">
        <v>26</v>
      </c>
      <c r="M475" s="69" t="str">
        <f t="shared" si="87"/>
        <v xml:space="preserve">C - Posible / 3 - Moderado </v>
      </c>
      <c r="N475" s="69" t="str">
        <f t="shared" si="88"/>
        <v>C3</v>
      </c>
      <c r="O475" s="70" t="str">
        <f>VLOOKUP(N475,'MATRIZ RAM VALORACIÓN'!$AD$10:$AE$45,2,0)</f>
        <v>Medio</v>
      </c>
      <c r="P475" s="71" t="str">
        <f t="shared" si="89"/>
        <v>Bajo</v>
      </c>
      <c r="Q475" s="115" t="s">
        <v>3503</v>
      </c>
      <c r="R475" s="114" t="s">
        <v>3501</v>
      </c>
      <c r="S475" s="180" t="s">
        <v>33</v>
      </c>
      <c r="T475" s="94" t="s">
        <v>3504</v>
      </c>
      <c r="U475" s="73" t="s">
        <v>318</v>
      </c>
      <c r="V475" s="73" t="s">
        <v>267</v>
      </c>
      <c r="W475" s="68" t="s">
        <v>264</v>
      </c>
      <c r="X475" s="68" t="s">
        <v>264</v>
      </c>
      <c r="Y475" s="68" t="s">
        <v>264</v>
      </c>
      <c r="Z475" s="68" t="s">
        <v>264</v>
      </c>
      <c r="AA475" s="68" t="s">
        <v>264</v>
      </c>
      <c r="AB475" s="68" t="s">
        <v>264</v>
      </c>
      <c r="AC475" s="68" t="s">
        <v>264</v>
      </c>
      <c r="AD475" s="68" t="s">
        <v>264</v>
      </c>
      <c r="AE475" s="68" t="s">
        <v>264</v>
      </c>
      <c r="AF475" s="68" t="s">
        <v>264</v>
      </c>
      <c r="AG475" s="68" t="s">
        <v>273</v>
      </c>
      <c r="AH475" s="73" t="s">
        <v>22</v>
      </c>
      <c r="AI475" s="74" t="str">
        <f t="shared" si="91"/>
        <v>Moderado</v>
      </c>
      <c r="AJ475" s="75" t="s">
        <v>313</v>
      </c>
      <c r="AK475" s="99" t="s">
        <v>10</v>
      </c>
      <c r="AL475" s="99" t="s">
        <v>17</v>
      </c>
      <c r="AM475" s="98" t="str">
        <f t="shared" si="93"/>
        <v>C3FuerteDirectamente Indirectamente</v>
      </c>
      <c r="AN475" s="75" t="str">
        <f>VLOOKUP(AO475,Hoja3!$G$2:$H$648,2,0)</f>
        <v>A:Improbable / 2:Menor</v>
      </c>
      <c r="AO475" s="69" t="str">
        <f>VLOOKUP(AM475,Hoja3!F:G,2,0)</f>
        <v>A2</v>
      </c>
      <c r="AP475" s="70" t="str">
        <f>VLOOKUP(AO475,'MATRIZ RAM VALORACIÓN'!$AD$10:$AE$45,2,0)</f>
        <v>Bajo</v>
      </c>
      <c r="AQ475" s="189"/>
      <c r="AR475" s="189"/>
      <c r="AS475" s="110"/>
      <c r="AT475" s="88">
        <f t="shared" si="94"/>
        <v>5</v>
      </c>
      <c r="AU475" s="88">
        <f t="shared" si="95"/>
        <v>70</v>
      </c>
      <c r="AV475" s="89">
        <f t="shared" si="92"/>
        <v>75</v>
      </c>
    </row>
    <row r="476" spans="1:48" s="111" customFormat="1" ht="208.8" customHeight="1" x14ac:dyDescent="0.3">
      <c r="A476" s="98" t="s">
        <v>3521</v>
      </c>
      <c r="B476" s="113" t="s">
        <v>518</v>
      </c>
      <c r="C476" s="333" t="s">
        <v>2618</v>
      </c>
      <c r="D476" s="146" t="s">
        <v>3450</v>
      </c>
      <c r="E476" s="68" t="s">
        <v>273</v>
      </c>
      <c r="F476" s="68" t="s">
        <v>273</v>
      </c>
      <c r="G476" s="68" t="s">
        <v>273</v>
      </c>
      <c r="H476" s="68" t="s">
        <v>264</v>
      </c>
      <c r="I476" s="68" t="s">
        <v>273</v>
      </c>
      <c r="J476" s="68" t="s">
        <v>264</v>
      </c>
      <c r="K476" s="96" t="s">
        <v>29</v>
      </c>
      <c r="L476" s="96" t="s">
        <v>8</v>
      </c>
      <c r="M476" s="69" t="str">
        <f t="shared" si="87"/>
        <v>B - Raro / 6 - Catastrófico</v>
      </c>
      <c r="N476" s="69" t="str">
        <f t="shared" si="88"/>
        <v>B6</v>
      </c>
      <c r="O476" s="70" t="str">
        <f>VLOOKUP(N476,'MATRIZ RAM VALORACIÓN'!$AD$10:$AE$45,2,0)</f>
        <v>Intermedio</v>
      </c>
      <c r="P476" s="71" t="str">
        <f t="shared" si="89"/>
        <v>Medio</v>
      </c>
      <c r="Q476" s="115" t="s">
        <v>1839</v>
      </c>
      <c r="R476" s="147" t="s">
        <v>2345</v>
      </c>
      <c r="S476" s="182" t="s">
        <v>359</v>
      </c>
      <c r="T476" s="94" t="s">
        <v>2100</v>
      </c>
      <c r="U476" s="85" t="s">
        <v>311</v>
      </c>
      <c r="V476" s="85" t="s">
        <v>267</v>
      </c>
      <c r="W476" s="80" t="s">
        <v>273</v>
      </c>
      <c r="X476" s="80" t="s">
        <v>264</v>
      </c>
      <c r="Y476" s="80" t="s">
        <v>273</v>
      </c>
      <c r="Z476" s="80" t="s">
        <v>264</v>
      </c>
      <c r="AA476" s="68" t="s">
        <v>264</v>
      </c>
      <c r="AB476" s="80" t="s">
        <v>264</v>
      </c>
      <c r="AC476" s="68" t="s">
        <v>264</v>
      </c>
      <c r="AD476" s="68" t="s">
        <v>264</v>
      </c>
      <c r="AE476" s="68" t="s">
        <v>264</v>
      </c>
      <c r="AF476" s="80" t="s">
        <v>264</v>
      </c>
      <c r="AG476" s="68" t="s">
        <v>273</v>
      </c>
      <c r="AH476" s="73" t="s">
        <v>22</v>
      </c>
      <c r="AI476" s="74" t="str">
        <f t="shared" si="91"/>
        <v>Moderado</v>
      </c>
      <c r="AJ476" s="75" t="s">
        <v>313</v>
      </c>
      <c r="AK476" s="99" t="s">
        <v>10</v>
      </c>
      <c r="AL476" s="99" t="s">
        <v>17</v>
      </c>
      <c r="AM476" s="98" t="str">
        <f t="shared" si="93"/>
        <v>B6FuerteDirectamente Indirectamente</v>
      </c>
      <c r="AN476" s="75" t="str">
        <f>VLOOKUP(AO476,Hoja3!$G$2:$H$648,2,0)</f>
        <v>A:Improbable / 5:Extremo</v>
      </c>
      <c r="AO476" s="69" t="str">
        <f>VLOOKUP(AM476,Hoja3!F:G,2,0)</f>
        <v>A5</v>
      </c>
      <c r="AP476" s="70" t="str">
        <f>VLOOKUP(AO476,'MATRIZ RAM VALORACIÓN'!$AD$10:$AE$45,2,0)</f>
        <v>Medio</v>
      </c>
      <c r="AQ476" s="189"/>
      <c r="AR476" s="189"/>
      <c r="AS476" s="110"/>
      <c r="AT476" s="88">
        <f t="shared" si="94"/>
        <v>15</v>
      </c>
      <c r="AU476" s="88">
        <f t="shared" si="95"/>
        <v>70</v>
      </c>
      <c r="AV476" s="89">
        <f t="shared" si="92"/>
        <v>85</v>
      </c>
    </row>
    <row r="477" spans="1:48" s="111" customFormat="1" ht="164.25" customHeight="1" x14ac:dyDescent="0.3">
      <c r="A477" s="98" t="s">
        <v>3521</v>
      </c>
      <c r="B477" s="98" t="s">
        <v>518</v>
      </c>
      <c r="C477" s="333" t="s">
        <v>2618</v>
      </c>
      <c r="D477" s="146" t="s">
        <v>3450</v>
      </c>
      <c r="E477" s="68" t="s">
        <v>273</v>
      </c>
      <c r="F477" s="68" t="s">
        <v>273</v>
      </c>
      <c r="G477" s="68" t="s">
        <v>273</v>
      </c>
      <c r="H477" s="68" t="s">
        <v>264</v>
      </c>
      <c r="I477" s="68" t="s">
        <v>273</v>
      </c>
      <c r="J477" s="68" t="s">
        <v>264</v>
      </c>
      <c r="K477" s="96" t="s">
        <v>29</v>
      </c>
      <c r="L477" s="96" t="s">
        <v>8</v>
      </c>
      <c r="M477" s="69" t="str">
        <f t="shared" si="87"/>
        <v>B - Raro / 6 - Catastrófico</v>
      </c>
      <c r="N477" s="69" t="str">
        <f t="shared" si="88"/>
        <v>B6</v>
      </c>
      <c r="O477" s="70" t="str">
        <f>VLOOKUP(N477,'MATRIZ RAM VALORACIÓN'!$AD$10:$AE$45,2,0)</f>
        <v>Intermedio</v>
      </c>
      <c r="P477" s="71" t="str">
        <f t="shared" si="89"/>
        <v>Medio</v>
      </c>
      <c r="Q477" s="146" t="s">
        <v>1838</v>
      </c>
      <c r="R477" s="147" t="s">
        <v>2318</v>
      </c>
      <c r="S477" s="180" t="s">
        <v>45</v>
      </c>
      <c r="T477" s="94" t="s">
        <v>2091</v>
      </c>
      <c r="U477" s="73" t="s">
        <v>318</v>
      </c>
      <c r="V477" s="73" t="s">
        <v>267</v>
      </c>
      <c r="W477" s="68" t="s">
        <v>273</v>
      </c>
      <c r="X477" s="68" t="s">
        <v>273</v>
      </c>
      <c r="Y477" s="68" t="s">
        <v>273</v>
      </c>
      <c r="Z477" s="68" t="s">
        <v>273</v>
      </c>
      <c r="AA477" s="68" t="s">
        <v>273</v>
      </c>
      <c r="AB477" s="68" t="s">
        <v>273</v>
      </c>
      <c r="AC477" s="68" t="s">
        <v>264</v>
      </c>
      <c r="AD477" s="68" t="s">
        <v>264</v>
      </c>
      <c r="AE477" s="68" t="s">
        <v>264</v>
      </c>
      <c r="AF477" s="68" t="s">
        <v>264</v>
      </c>
      <c r="AG477" s="68" t="s">
        <v>273</v>
      </c>
      <c r="AH477" s="73" t="s">
        <v>22</v>
      </c>
      <c r="AI477" s="74" t="str">
        <f t="shared" si="91"/>
        <v>Moderado</v>
      </c>
      <c r="AJ477" s="75" t="s">
        <v>313</v>
      </c>
      <c r="AK477" s="99" t="s">
        <v>10</v>
      </c>
      <c r="AL477" s="99" t="s">
        <v>17</v>
      </c>
      <c r="AM477" s="98" t="str">
        <f t="shared" si="93"/>
        <v>B6FuerteDirectamente Indirectamente</v>
      </c>
      <c r="AN477" s="75" t="str">
        <f>VLOOKUP(AO477,Hoja3!$G$2:$H$648,2,0)</f>
        <v>A:Improbable / 5:Extremo</v>
      </c>
      <c r="AO477" s="69" t="str">
        <f>VLOOKUP(AM477,Hoja3!F:G,2,0)</f>
        <v>A5</v>
      </c>
      <c r="AP477" s="70" t="str">
        <f>VLOOKUP(AO477,'MATRIZ RAM VALORACIÓN'!$AD$10:$AE$45,2,0)</f>
        <v>Medio</v>
      </c>
      <c r="AQ477" s="189"/>
      <c r="AR477" s="189"/>
      <c r="AS477" s="110"/>
      <c r="AT477" s="88">
        <f t="shared" si="94"/>
        <v>5</v>
      </c>
      <c r="AU477" s="88">
        <f t="shared" si="95"/>
        <v>70</v>
      </c>
      <c r="AV477" s="89">
        <f t="shared" si="92"/>
        <v>75</v>
      </c>
    </row>
    <row r="478" spans="1:48" s="111" customFormat="1" ht="164.25" customHeight="1" x14ac:dyDescent="0.3">
      <c r="A478" s="98" t="s">
        <v>3521</v>
      </c>
      <c r="B478" s="98" t="s">
        <v>518</v>
      </c>
      <c r="C478" s="333" t="s">
        <v>2618</v>
      </c>
      <c r="D478" s="146" t="s">
        <v>3450</v>
      </c>
      <c r="E478" s="68" t="s">
        <v>273</v>
      </c>
      <c r="F478" s="68" t="s">
        <v>273</v>
      </c>
      <c r="G478" s="68" t="s">
        <v>273</v>
      </c>
      <c r="H478" s="68" t="s">
        <v>264</v>
      </c>
      <c r="I478" s="68" t="s">
        <v>273</v>
      </c>
      <c r="J478" s="68" t="s">
        <v>264</v>
      </c>
      <c r="K478" s="95" t="s">
        <v>29</v>
      </c>
      <c r="L478" s="95" t="s">
        <v>8</v>
      </c>
      <c r="M478" s="69" t="str">
        <f t="shared" si="87"/>
        <v>B - Raro / 6 - Catastrófico</v>
      </c>
      <c r="N478" s="69" t="str">
        <f t="shared" si="88"/>
        <v>B6</v>
      </c>
      <c r="O478" s="70" t="str">
        <f>VLOOKUP(N478,'MATRIZ RAM VALORACIÓN'!$AD$10:$AE$45,2,0)</f>
        <v>Intermedio</v>
      </c>
      <c r="P478" s="71" t="str">
        <f t="shared" si="89"/>
        <v>Medio</v>
      </c>
      <c r="Q478" s="145" t="s">
        <v>1899</v>
      </c>
      <c r="R478" s="147" t="s">
        <v>1900</v>
      </c>
      <c r="S478" s="180" t="s">
        <v>33</v>
      </c>
      <c r="T478" s="146" t="s">
        <v>2380</v>
      </c>
      <c r="U478" s="73" t="s">
        <v>318</v>
      </c>
      <c r="V478" s="73" t="s">
        <v>267</v>
      </c>
      <c r="W478" s="68" t="s">
        <v>273</v>
      </c>
      <c r="X478" s="68" t="s">
        <v>273</v>
      </c>
      <c r="Y478" s="68" t="s">
        <v>273</v>
      </c>
      <c r="Z478" s="68" t="s">
        <v>273</v>
      </c>
      <c r="AA478" s="68" t="s">
        <v>273</v>
      </c>
      <c r="AB478" s="68" t="s">
        <v>273</v>
      </c>
      <c r="AC478" s="68" t="s">
        <v>264</v>
      </c>
      <c r="AD478" s="68" t="s">
        <v>264</v>
      </c>
      <c r="AE478" s="68" t="s">
        <v>264</v>
      </c>
      <c r="AF478" s="68" t="s">
        <v>264</v>
      </c>
      <c r="AG478" s="68" t="s">
        <v>273</v>
      </c>
      <c r="AH478" s="73" t="s">
        <v>22</v>
      </c>
      <c r="AI478" s="74" t="str">
        <f t="shared" si="91"/>
        <v>Moderado</v>
      </c>
      <c r="AJ478" s="75" t="s">
        <v>313</v>
      </c>
      <c r="AK478" s="99" t="s">
        <v>10</v>
      </c>
      <c r="AL478" s="99" t="s">
        <v>17</v>
      </c>
      <c r="AM478" s="98" t="str">
        <f t="shared" si="93"/>
        <v>B6FuerteDirectamente Indirectamente</v>
      </c>
      <c r="AN478" s="75" t="str">
        <f>VLOOKUP(AO478,Hoja3!$G$2:$H$648,2,0)</f>
        <v>A:Improbable / 5:Extremo</v>
      </c>
      <c r="AO478" s="69" t="str">
        <f>VLOOKUP(AM478,Hoja3!F:G,2,0)</f>
        <v>A5</v>
      </c>
      <c r="AP478" s="70" t="str">
        <f>VLOOKUP(AO478,'MATRIZ RAM VALORACIÓN'!$AD$10:$AE$45,2,0)</f>
        <v>Medio</v>
      </c>
      <c r="AQ478" s="189"/>
      <c r="AR478" s="189"/>
      <c r="AS478" s="110"/>
      <c r="AT478" s="88">
        <f t="shared" si="94"/>
        <v>5</v>
      </c>
      <c r="AU478" s="88">
        <f t="shared" si="95"/>
        <v>70</v>
      </c>
      <c r="AV478" s="89">
        <f t="shared" si="92"/>
        <v>75</v>
      </c>
    </row>
    <row r="479" spans="1:48" s="111" customFormat="1" ht="164.25" customHeight="1" x14ac:dyDescent="0.3">
      <c r="A479" s="98" t="s">
        <v>3521</v>
      </c>
      <c r="B479" s="113" t="s">
        <v>518</v>
      </c>
      <c r="C479" s="333" t="s">
        <v>2618</v>
      </c>
      <c r="D479" s="151" t="s">
        <v>3450</v>
      </c>
      <c r="E479" s="68" t="s">
        <v>273</v>
      </c>
      <c r="F479" s="68" t="s">
        <v>273</v>
      </c>
      <c r="G479" s="68" t="s">
        <v>273</v>
      </c>
      <c r="H479" s="68" t="s">
        <v>264</v>
      </c>
      <c r="I479" s="68" t="s">
        <v>273</v>
      </c>
      <c r="J479" s="68" t="s">
        <v>264</v>
      </c>
      <c r="K479" s="96" t="s">
        <v>29</v>
      </c>
      <c r="L479" s="96" t="s">
        <v>8</v>
      </c>
      <c r="M479" s="69" t="str">
        <f t="shared" si="87"/>
        <v>B - Raro / 6 - Catastrófico</v>
      </c>
      <c r="N479" s="69" t="str">
        <f t="shared" si="88"/>
        <v>B6</v>
      </c>
      <c r="O479" s="70" t="str">
        <f>VLOOKUP(N479,'MATRIZ RAM VALORACIÓN'!$AD$10:$AE$45,2,0)</f>
        <v>Intermedio</v>
      </c>
      <c r="P479" s="71" t="str">
        <f t="shared" si="89"/>
        <v>Medio</v>
      </c>
      <c r="Q479" s="210" t="s">
        <v>1901</v>
      </c>
      <c r="R479" s="210" t="s">
        <v>519</v>
      </c>
      <c r="S479" s="182" t="s">
        <v>359</v>
      </c>
      <c r="T479" s="151" t="s">
        <v>1902</v>
      </c>
      <c r="U479" s="85" t="s">
        <v>311</v>
      </c>
      <c r="V479" s="85" t="s">
        <v>265</v>
      </c>
      <c r="W479" s="80" t="s">
        <v>273</v>
      </c>
      <c r="X479" s="80" t="s">
        <v>273</v>
      </c>
      <c r="Y479" s="80" t="s">
        <v>273</v>
      </c>
      <c r="Z479" s="80" t="s">
        <v>273</v>
      </c>
      <c r="AA479" s="80" t="s">
        <v>273</v>
      </c>
      <c r="AB479" s="80" t="s">
        <v>264</v>
      </c>
      <c r="AC479" s="68" t="s">
        <v>264</v>
      </c>
      <c r="AD479" s="68" t="s">
        <v>264</v>
      </c>
      <c r="AE479" s="68" t="s">
        <v>264</v>
      </c>
      <c r="AF479" s="80" t="s">
        <v>264</v>
      </c>
      <c r="AG479" s="68" t="s">
        <v>273</v>
      </c>
      <c r="AH479" s="73" t="s">
        <v>22</v>
      </c>
      <c r="AI479" s="74" t="str">
        <f t="shared" si="91"/>
        <v>Moderado</v>
      </c>
      <c r="AJ479" s="75" t="s">
        <v>313</v>
      </c>
      <c r="AK479" s="99" t="s">
        <v>10</v>
      </c>
      <c r="AL479" s="99" t="s">
        <v>17</v>
      </c>
      <c r="AM479" s="98" t="str">
        <f t="shared" si="93"/>
        <v>B6FuerteDirectamente Indirectamente</v>
      </c>
      <c r="AN479" s="75" t="str">
        <f>VLOOKUP(AO479,Hoja3!$G$2:$H$648,2,0)</f>
        <v>A:Improbable / 5:Extremo</v>
      </c>
      <c r="AO479" s="69" t="str">
        <f>VLOOKUP(AM479,Hoja3!F:G,2,0)</f>
        <v>A5</v>
      </c>
      <c r="AP479" s="70" t="str">
        <f>VLOOKUP(AO479,'MATRIZ RAM VALORACIÓN'!$AD$10:$AE$45,2,0)</f>
        <v>Medio</v>
      </c>
      <c r="AQ479" s="189"/>
      <c r="AR479" s="189"/>
      <c r="AS479" s="110"/>
      <c r="AT479" s="88">
        <f t="shared" si="94"/>
        <v>15</v>
      </c>
      <c r="AU479" s="88">
        <f t="shared" si="95"/>
        <v>70</v>
      </c>
      <c r="AV479" s="89">
        <f t="shared" si="92"/>
        <v>85</v>
      </c>
    </row>
    <row r="480" spans="1:48" s="111" customFormat="1" ht="164.25" customHeight="1" x14ac:dyDescent="0.3">
      <c r="A480" s="98" t="s">
        <v>3521</v>
      </c>
      <c r="B480" s="98" t="s">
        <v>518</v>
      </c>
      <c r="C480" s="333" t="s">
        <v>2618</v>
      </c>
      <c r="D480" s="151" t="s">
        <v>3450</v>
      </c>
      <c r="E480" s="68" t="s">
        <v>273</v>
      </c>
      <c r="F480" s="68" t="s">
        <v>273</v>
      </c>
      <c r="G480" s="68" t="s">
        <v>273</v>
      </c>
      <c r="H480" s="68" t="s">
        <v>264</v>
      </c>
      <c r="I480" s="68" t="s">
        <v>273</v>
      </c>
      <c r="J480" s="68" t="s">
        <v>264</v>
      </c>
      <c r="K480" s="95" t="s">
        <v>29</v>
      </c>
      <c r="L480" s="95" t="s">
        <v>8</v>
      </c>
      <c r="M480" s="69" t="str">
        <f t="shared" si="87"/>
        <v>B - Raro / 6 - Catastrófico</v>
      </c>
      <c r="N480" s="69" t="str">
        <f t="shared" si="88"/>
        <v>B6</v>
      </c>
      <c r="O480" s="70" t="str">
        <f>VLOOKUP(N480,'MATRIZ RAM VALORACIÓN'!$AD$10:$AE$45,2,0)</f>
        <v>Intermedio</v>
      </c>
      <c r="P480" s="71" t="str">
        <f t="shared" si="89"/>
        <v>Medio</v>
      </c>
      <c r="Q480" s="147" t="s">
        <v>1894</v>
      </c>
      <c r="R480" s="101" t="s">
        <v>1903</v>
      </c>
      <c r="S480" s="180" t="s">
        <v>43</v>
      </c>
      <c r="T480" s="115" t="s">
        <v>2086</v>
      </c>
      <c r="U480" s="73" t="s">
        <v>311</v>
      </c>
      <c r="V480" s="73" t="s">
        <v>265</v>
      </c>
      <c r="W480" s="68" t="s">
        <v>273</v>
      </c>
      <c r="X480" s="68" t="s">
        <v>273</v>
      </c>
      <c r="Y480" s="68" t="s">
        <v>273</v>
      </c>
      <c r="Z480" s="68" t="s">
        <v>273</v>
      </c>
      <c r="AA480" s="68" t="s">
        <v>264</v>
      </c>
      <c r="AB480" s="68" t="s">
        <v>264</v>
      </c>
      <c r="AC480" s="68" t="s">
        <v>264</v>
      </c>
      <c r="AD480" s="68" t="s">
        <v>273</v>
      </c>
      <c r="AE480" s="68" t="s">
        <v>264</v>
      </c>
      <c r="AF480" s="68" t="s">
        <v>264</v>
      </c>
      <c r="AG480" s="68" t="s">
        <v>273</v>
      </c>
      <c r="AH480" s="73" t="s">
        <v>22</v>
      </c>
      <c r="AI480" s="74" t="str">
        <f t="shared" si="91"/>
        <v>Moderado</v>
      </c>
      <c r="AJ480" s="75" t="s">
        <v>313</v>
      </c>
      <c r="AK480" s="99" t="s">
        <v>10</v>
      </c>
      <c r="AL480" s="99" t="s">
        <v>17</v>
      </c>
      <c r="AM480" s="98" t="str">
        <f t="shared" si="93"/>
        <v>B6FuerteDirectamente Indirectamente</v>
      </c>
      <c r="AN480" s="75" t="str">
        <f>VLOOKUP(AO480,Hoja3!$G$2:$H$648,2,0)</f>
        <v>A:Improbable / 5:Extremo</v>
      </c>
      <c r="AO480" s="69" t="str">
        <f>VLOOKUP(AM480,Hoja3!F:G,2,0)</f>
        <v>A5</v>
      </c>
      <c r="AP480" s="70" t="str">
        <f>VLOOKUP(AO480,'MATRIZ RAM VALORACIÓN'!$AD$10:$AE$45,2,0)</f>
        <v>Medio</v>
      </c>
      <c r="AQ480" s="189"/>
      <c r="AR480" s="189"/>
      <c r="AS480" s="110"/>
      <c r="AT480" s="88">
        <f t="shared" si="94"/>
        <v>15</v>
      </c>
      <c r="AU480" s="88">
        <f t="shared" si="95"/>
        <v>70</v>
      </c>
      <c r="AV480" s="89">
        <f t="shared" si="92"/>
        <v>85</v>
      </c>
    </row>
    <row r="481" spans="1:48" s="111" customFormat="1" ht="164.25" customHeight="1" x14ac:dyDescent="0.3">
      <c r="A481" s="98" t="s">
        <v>3521</v>
      </c>
      <c r="B481" s="98" t="s">
        <v>518</v>
      </c>
      <c r="C481" s="333" t="s">
        <v>2618</v>
      </c>
      <c r="D481" s="146" t="s">
        <v>3450</v>
      </c>
      <c r="E481" s="68" t="s">
        <v>273</v>
      </c>
      <c r="F481" s="68" t="s">
        <v>273</v>
      </c>
      <c r="G481" s="68" t="s">
        <v>273</v>
      </c>
      <c r="H481" s="68" t="s">
        <v>264</v>
      </c>
      <c r="I481" s="68" t="s">
        <v>273</v>
      </c>
      <c r="J481" s="68" t="s">
        <v>264</v>
      </c>
      <c r="K481" s="95" t="s">
        <v>29</v>
      </c>
      <c r="L481" s="95" t="s">
        <v>8</v>
      </c>
      <c r="M481" s="69" t="str">
        <f t="shared" si="87"/>
        <v>B - Raro / 6 - Catastrófico</v>
      </c>
      <c r="N481" s="69" t="str">
        <f t="shared" si="88"/>
        <v>B6</v>
      </c>
      <c r="O481" s="70" t="str">
        <f>VLOOKUP(N481,'MATRIZ RAM VALORACIÓN'!$AD$10:$AE$45,2,0)</f>
        <v>Intermedio</v>
      </c>
      <c r="P481" s="71" t="str">
        <f t="shared" si="89"/>
        <v>Medio</v>
      </c>
      <c r="Q481" s="115" t="s">
        <v>1904</v>
      </c>
      <c r="R481" s="137" t="s">
        <v>2346</v>
      </c>
      <c r="S481" s="180" t="s">
        <v>43</v>
      </c>
      <c r="T481" s="94" t="s">
        <v>1917</v>
      </c>
      <c r="U481" s="73" t="s">
        <v>318</v>
      </c>
      <c r="V481" s="73" t="s">
        <v>267</v>
      </c>
      <c r="W481" s="68" t="s">
        <v>273</v>
      </c>
      <c r="X481" s="68" t="s">
        <v>264</v>
      </c>
      <c r="Y481" s="68" t="s">
        <v>273</v>
      </c>
      <c r="Z481" s="68" t="s">
        <v>264</v>
      </c>
      <c r="AA481" s="68" t="s">
        <v>264</v>
      </c>
      <c r="AB481" s="68" t="s">
        <v>264</v>
      </c>
      <c r="AC481" s="68" t="s">
        <v>264</v>
      </c>
      <c r="AD481" s="68" t="s">
        <v>264</v>
      </c>
      <c r="AE481" s="68" t="s">
        <v>264</v>
      </c>
      <c r="AF481" s="68" t="s">
        <v>264</v>
      </c>
      <c r="AG481" s="68" t="s">
        <v>273</v>
      </c>
      <c r="AH481" s="73" t="s">
        <v>22</v>
      </c>
      <c r="AI481" s="74" t="str">
        <f t="shared" si="91"/>
        <v>Moderado</v>
      </c>
      <c r="AJ481" s="75" t="s">
        <v>313</v>
      </c>
      <c r="AK481" s="99" t="s">
        <v>10</v>
      </c>
      <c r="AL481" s="99" t="s">
        <v>17</v>
      </c>
      <c r="AM481" s="98" t="str">
        <f t="shared" si="93"/>
        <v>B6FuerteDirectamente Indirectamente</v>
      </c>
      <c r="AN481" s="75" t="str">
        <f>VLOOKUP(AO481,Hoja3!$G$2:$H$648,2,0)</f>
        <v>A:Improbable / 5:Extremo</v>
      </c>
      <c r="AO481" s="69" t="str">
        <f>VLOOKUP(AM481,Hoja3!F:G,2,0)</f>
        <v>A5</v>
      </c>
      <c r="AP481" s="70" t="str">
        <f>VLOOKUP(AO481,'MATRIZ RAM VALORACIÓN'!$AD$10:$AE$45,2,0)</f>
        <v>Medio</v>
      </c>
      <c r="AQ481" s="189"/>
      <c r="AR481" s="189"/>
      <c r="AS481" s="110"/>
      <c r="AT481" s="88">
        <f t="shared" si="94"/>
        <v>5</v>
      </c>
      <c r="AU481" s="88">
        <f t="shared" si="95"/>
        <v>70</v>
      </c>
      <c r="AV481" s="89">
        <f t="shared" si="92"/>
        <v>75</v>
      </c>
    </row>
    <row r="482" spans="1:48" s="111" customFormat="1" ht="164.25" customHeight="1" x14ac:dyDescent="0.3">
      <c r="A482" s="98" t="s">
        <v>3521</v>
      </c>
      <c r="B482" s="98" t="s">
        <v>518</v>
      </c>
      <c r="C482" s="333" t="s">
        <v>1847</v>
      </c>
      <c r="D482" s="146" t="s">
        <v>1848</v>
      </c>
      <c r="E482" s="68" t="s">
        <v>273</v>
      </c>
      <c r="F482" s="68" t="s">
        <v>273</v>
      </c>
      <c r="G482" s="68" t="s">
        <v>273</v>
      </c>
      <c r="H482" s="68" t="s">
        <v>264</v>
      </c>
      <c r="I482" s="68" t="s">
        <v>264</v>
      </c>
      <c r="J482" s="68" t="s">
        <v>264</v>
      </c>
      <c r="K482" s="95" t="s">
        <v>29</v>
      </c>
      <c r="L482" s="95" t="s">
        <v>8</v>
      </c>
      <c r="M482" s="69" t="str">
        <f t="shared" si="87"/>
        <v>B - Raro / 6 - Catastrófico</v>
      </c>
      <c r="N482" s="69" t="str">
        <f t="shared" si="88"/>
        <v>B6</v>
      </c>
      <c r="O482" s="70" t="str">
        <f>VLOOKUP(N482,'MATRIZ RAM VALORACIÓN'!$AD$10:$AE$45,2,0)</f>
        <v>Intermedio</v>
      </c>
      <c r="P482" s="71" t="str">
        <f t="shared" si="89"/>
        <v>Medio</v>
      </c>
      <c r="Q482" s="115" t="s">
        <v>1840</v>
      </c>
      <c r="R482" s="137" t="s">
        <v>1841</v>
      </c>
      <c r="S482" s="180" t="s">
        <v>43</v>
      </c>
      <c r="T482" s="94" t="s">
        <v>2099</v>
      </c>
      <c r="U482" s="73" t="s">
        <v>318</v>
      </c>
      <c r="V482" s="73" t="s">
        <v>267</v>
      </c>
      <c r="W482" s="68" t="s">
        <v>273</v>
      </c>
      <c r="X482" s="68" t="s">
        <v>273</v>
      </c>
      <c r="Y482" s="68" t="s">
        <v>264</v>
      </c>
      <c r="Z482" s="68" t="s">
        <v>264</v>
      </c>
      <c r="AA482" s="68" t="s">
        <v>264</v>
      </c>
      <c r="AB482" s="68" t="s">
        <v>264</v>
      </c>
      <c r="AC482" s="68" t="s">
        <v>264</v>
      </c>
      <c r="AD482" s="68" t="s">
        <v>264</v>
      </c>
      <c r="AE482" s="68" t="s">
        <v>264</v>
      </c>
      <c r="AF482" s="68" t="s">
        <v>264</v>
      </c>
      <c r="AG482" s="68" t="s">
        <v>273</v>
      </c>
      <c r="AH482" s="73" t="s">
        <v>22</v>
      </c>
      <c r="AI482" s="74" t="str">
        <f t="shared" si="91"/>
        <v>Moderado</v>
      </c>
      <c r="AJ482" s="75" t="s">
        <v>313</v>
      </c>
      <c r="AK482" s="99" t="s">
        <v>10</v>
      </c>
      <c r="AL482" s="99" t="s">
        <v>17</v>
      </c>
      <c r="AM482" s="98" t="str">
        <f t="shared" si="93"/>
        <v>B6FuerteDirectamente Indirectamente</v>
      </c>
      <c r="AN482" s="75" t="str">
        <f>VLOOKUP(AO482,Hoja3!$G$2:$H$648,2,0)</f>
        <v>A:Improbable / 5:Extremo</v>
      </c>
      <c r="AO482" s="69" t="str">
        <f>VLOOKUP(AM482,Hoja3!F:G,2,0)</f>
        <v>A5</v>
      </c>
      <c r="AP482" s="70" t="str">
        <f>VLOOKUP(AO482,'MATRIZ RAM VALORACIÓN'!$AD$10:$AE$45,2,0)</f>
        <v>Medio</v>
      </c>
      <c r="AQ482" s="189"/>
      <c r="AR482" s="189"/>
      <c r="AS482" s="110"/>
      <c r="AT482" s="88">
        <f t="shared" si="94"/>
        <v>5</v>
      </c>
      <c r="AU482" s="88">
        <f t="shared" si="95"/>
        <v>70</v>
      </c>
      <c r="AV482" s="89">
        <f t="shared" si="92"/>
        <v>75</v>
      </c>
    </row>
    <row r="483" spans="1:48" s="111" customFormat="1" ht="150" customHeight="1" x14ac:dyDescent="0.3">
      <c r="A483" s="98" t="s">
        <v>3521</v>
      </c>
      <c r="B483" s="98" t="s">
        <v>518</v>
      </c>
      <c r="C483" s="336" t="s">
        <v>1908</v>
      </c>
      <c r="D483" s="114" t="s">
        <v>3575</v>
      </c>
      <c r="E483" s="68" t="s">
        <v>273</v>
      </c>
      <c r="F483" s="68" t="s">
        <v>273</v>
      </c>
      <c r="G483" s="68" t="s">
        <v>273</v>
      </c>
      <c r="H483" s="68" t="s">
        <v>273</v>
      </c>
      <c r="I483" s="68" t="s">
        <v>273</v>
      </c>
      <c r="J483" s="68" t="s">
        <v>273</v>
      </c>
      <c r="K483" s="95" t="s">
        <v>29</v>
      </c>
      <c r="L483" s="95" t="s">
        <v>14</v>
      </c>
      <c r="M483" s="69" t="str">
        <f t="shared" si="87"/>
        <v>B - Raro / 5 - Extremo</v>
      </c>
      <c r="N483" s="69" t="str">
        <f t="shared" si="88"/>
        <v>B5</v>
      </c>
      <c r="O483" s="70" t="str">
        <f>VLOOKUP(N483,'MATRIZ RAM VALORACIÓN'!$AD$10:$AE$45,2,0)</f>
        <v>Intermedio</v>
      </c>
      <c r="P483" s="71" t="str">
        <f t="shared" si="89"/>
        <v>Medio</v>
      </c>
      <c r="Q483" s="145" t="s">
        <v>1899</v>
      </c>
      <c r="R483" s="147" t="s">
        <v>1900</v>
      </c>
      <c r="S483" s="180" t="s">
        <v>33</v>
      </c>
      <c r="T483" s="146" t="s">
        <v>2380</v>
      </c>
      <c r="U483" s="73" t="s">
        <v>318</v>
      </c>
      <c r="V483" s="73" t="s">
        <v>267</v>
      </c>
      <c r="W483" s="68" t="s">
        <v>273</v>
      </c>
      <c r="X483" s="68" t="s">
        <v>273</v>
      </c>
      <c r="Y483" s="68" t="s">
        <v>273</v>
      </c>
      <c r="Z483" s="68" t="s">
        <v>273</v>
      </c>
      <c r="AA483" s="68" t="s">
        <v>273</v>
      </c>
      <c r="AB483" s="68" t="s">
        <v>273</v>
      </c>
      <c r="AC483" s="68" t="s">
        <v>264</v>
      </c>
      <c r="AD483" s="68" t="s">
        <v>264</v>
      </c>
      <c r="AE483" s="68" t="s">
        <v>264</v>
      </c>
      <c r="AF483" s="68" t="s">
        <v>264</v>
      </c>
      <c r="AG483" s="68" t="s">
        <v>273</v>
      </c>
      <c r="AH483" s="73" t="s">
        <v>22</v>
      </c>
      <c r="AI483" s="74" t="str">
        <f t="shared" si="91"/>
        <v>Moderado</v>
      </c>
      <c r="AJ483" s="75" t="s">
        <v>313</v>
      </c>
      <c r="AK483" s="99" t="s">
        <v>10</v>
      </c>
      <c r="AL483" s="99" t="s">
        <v>17</v>
      </c>
      <c r="AM483" s="98" t="str">
        <f t="shared" si="93"/>
        <v>B5FuerteDirectamente Indirectamente</v>
      </c>
      <c r="AN483" s="75" t="str">
        <f>VLOOKUP(AO483,Hoja3!$G$2:$H$648,2,0)</f>
        <v>A:Improbable / 4:Mayor</v>
      </c>
      <c r="AO483" s="69" t="str">
        <f>VLOOKUP(AM483,Hoja3!F:G,2,0)</f>
        <v>A4</v>
      </c>
      <c r="AP483" s="70" t="str">
        <f>VLOOKUP(AO483,'MATRIZ RAM VALORACIÓN'!$AD$10:$AE$45,2,0)</f>
        <v>Bajo</v>
      </c>
      <c r="AQ483" s="189"/>
      <c r="AR483" s="189"/>
      <c r="AS483" s="110"/>
      <c r="AT483" s="88">
        <f t="shared" si="94"/>
        <v>5</v>
      </c>
      <c r="AU483" s="88">
        <f t="shared" si="95"/>
        <v>70</v>
      </c>
      <c r="AV483" s="89">
        <f t="shared" si="92"/>
        <v>75</v>
      </c>
    </row>
    <row r="484" spans="1:48" s="111" customFormat="1" ht="164.25" customHeight="1" x14ac:dyDescent="0.3">
      <c r="A484" s="98" t="s">
        <v>3521</v>
      </c>
      <c r="B484" s="98" t="s">
        <v>518</v>
      </c>
      <c r="C484" s="337" t="s">
        <v>1908</v>
      </c>
      <c r="D484" s="114" t="s">
        <v>3575</v>
      </c>
      <c r="E484" s="68" t="s">
        <v>273</v>
      </c>
      <c r="F484" s="68" t="s">
        <v>273</v>
      </c>
      <c r="G484" s="68" t="s">
        <v>273</v>
      </c>
      <c r="H484" s="68" t="s">
        <v>273</v>
      </c>
      <c r="I484" s="68" t="s">
        <v>273</v>
      </c>
      <c r="J484" s="68" t="s">
        <v>273</v>
      </c>
      <c r="K484" s="95" t="s">
        <v>29</v>
      </c>
      <c r="L484" s="95" t="s">
        <v>14</v>
      </c>
      <c r="M484" s="69" t="str">
        <f t="shared" si="87"/>
        <v>B - Raro / 5 - Extremo</v>
      </c>
      <c r="N484" s="69" t="str">
        <f t="shared" si="88"/>
        <v>B5</v>
      </c>
      <c r="O484" s="70" t="str">
        <f>VLOOKUP(N484,'MATRIZ RAM VALORACIÓN'!$AD$10:$AE$45,2,0)</f>
        <v>Intermedio</v>
      </c>
      <c r="P484" s="71" t="str">
        <f t="shared" si="89"/>
        <v>Medio</v>
      </c>
      <c r="Q484" s="146" t="s">
        <v>1909</v>
      </c>
      <c r="R484" s="147" t="s">
        <v>1910</v>
      </c>
      <c r="S484" s="180" t="s">
        <v>38</v>
      </c>
      <c r="T484" s="94" t="s">
        <v>2101</v>
      </c>
      <c r="U484" s="73" t="s">
        <v>318</v>
      </c>
      <c r="V484" s="73" t="s">
        <v>267</v>
      </c>
      <c r="W484" s="68" t="s">
        <v>264</v>
      </c>
      <c r="X484" s="68" t="s">
        <v>264</v>
      </c>
      <c r="Y484" s="68" t="s">
        <v>264</v>
      </c>
      <c r="Z484" s="68" t="s">
        <v>264</v>
      </c>
      <c r="AA484" s="68" t="s">
        <v>264</v>
      </c>
      <c r="AB484" s="68" t="s">
        <v>264</v>
      </c>
      <c r="AC484" s="68" t="s">
        <v>264</v>
      </c>
      <c r="AD484" s="68" t="s">
        <v>273</v>
      </c>
      <c r="AE484" s="68" t="s">
        <v>264</v>
      </c>
      <c r="AF484" s="68" t="s">
        <v>264</v>
      </c>
      <c r="AG484" s="68" t="s">
        <v>273</v>
      </c>
      <c r="AH484" s="73" t="s">
        <v>22</v>
      </c>
      <c r="AI484" s="74" t="str">
        <f t="shared" si="91"/>
        <v>Moderado</v>
      </c>
      <c r="AJ484" s="75" t="s">
        <v>313</v>
      </c>
      <c r="AK484" s="99" t="s">
        <v>10</v>
      </c>
      <c r="AL484" s="99" t="s">
        <v>17</v>
      </c>
      <c r="AM484" s="98" t="str">
        <f t="shared" si="93"/>
        <v>B5FuerteDirectamente Indirectamente</v>
      </c>
      <c r="AN484" s="75" t="str">
        <f>VLOOKUP(AO484,Hoja3!$G$2:$H$648,2,0)</f>
        <v>A:Improbable / 4:Mayor</v>
      </c>
      <c r="AO484" s="69" t="str">
        <f>VLOOKUP(AM484,Hoja3!F:G,2,0)</f>
        <v>A4</v>
      </c>
      <c r="AP484" s="70" t="str">
        <f>VLOOKUP(AO484,'MATRIZ RAM VALORACIÓN'!$AD$10:$AE$45,2,0)</f>
        <v>Bajo</v>
      </c>
      <c r="AQ484" s="189"/>
      <c r="AR484" s="189"/>
      <c r="AS484" s="110"/>
      <c r="AT484" s="88">
        <f t="shared" si="94"/>
        <v>5</v>
      </c>
      <c r="AU484" s="88">
        <f t="shared" si="95"/>
        <v>70</v>
      </c>
      <c r="AV484" s="89">
        <f t="shared" si="92"/>
        <v>75</v>
      </c>
    </row>
    <row r="485" spans="1:48" s="111" customFormat="1" ht="164.25" customHeight="1" x14ac:dyDescent="0.3">
      <c r="A485" s="98" t="s">
        <v>3521</v>
      </c>
      <c r="B485" s="98" t="s">
        <v>518</v>
      </c>
      <c r="C485" s="337" t="s">
        <v>1908</v>
      </c>
      <c r="D485" s="114" t="s">
        <v>3575</v>
      </c>
      <c r="E485" s="68" t="s">
        <v>273</v>
      </c>
      <c r="F485" s="68" t="s">
        <v>273</v>
      </c>
      <c r="G485" s="68" t="s">
        <v>273</v>
      </c>
      <c r="H485" s="68" t="s">
        <v>273</v>
      </c>
      <c r="I485" s="68" t="s">
        <v>273</v>
      </c>
      <c r="J485" s="68" t="s">
        <v>273</v>
      </c>
      <c r="K485" s="95" t="s">
        <v>29</v>
      </c>
      <c r="L485" s="95" t="s">
        <v>14</v>
      </c>
      <c r="M485" s="69" t="str">
        <f t="shared" si="87"/>
        <v>B - Raro / 5 - Extremo</v>
      </c>
      <c r="N485" s="69" t="str">
        <f t="shared" si="88"/>
        <v>B5</v>
      </c>
      <c r="O485" s="70" t="str">
        <f>VLOOKUP(N485,'MATRIZ RAM VALORACIÓN'!$AD$10:$AE$45,2,0)</f>
        <v>Intermedio</v>
      </c>
      <c r="P485" s="71" t="str">
        <f t="shared" ref="P485" si="96">+IF(O485="Muy Alto","Muy Alto",+IF(O485="Alto","Alto",+IF(O485="Intermedio","Medio",+IF(O485="Medio","Bajo",+IF(O485="Bajo","Bajo","Sin Homologacion")))))</f>
        <v>Medio</v>
      </c>
      <c r="Q485" s="147" t="s">
        <v>1894</v>
      </c>
      <c r="R485" s="101" t="s">
        <v>1903</v>
      </c>
      <c r="S485" s="180" t="s">
        <v>43</v>
      </c>
      <c r="T485" s="115" t="s">
        <v>2086</v>
      </c>
      <c r="U485" s="73" t="s">
        <v>311</v>
      </c>
      <c r="V485" s="73" t="s">
        <v>265</v>
      </c>
      <c r="W485" s="68" t="s">
        <v>273</v>
      </c>
      <c r="X485" s="68" t="s">
        <v>273</v>
      </c>
      <c r="Y485" s="68" t="s">
        <v>273</v>
      </c>
      <c r="Z485" s="68" t="s">
        <v>273</v>
      </c>
      <c r="AA485" s="68" t="s">
        <v>264</v>
      </c>
      <c r="AB485" s="68" t="s">
        <v>264</v>
      </c>
      <c r="AC485" s="68" t="s">
        <v>264</v>
      </c>
      <c r="AD485" s="68" t="s">
        <v>273</v>
      </c>
      <c r="AE485" s="68" t="s">
        <v>264</v>
      </c>
      <c r="AF485" s="68" t="s">
        <v>264</v>
      </c>
      <c r="AG485" s="68" t="s">
        <v>273</v>
      </c>
      <c r="AH485" s="73" t="s">
        <v>22</v>
      </c>
      <c r="AI485" s="74" t="str">
        <f t="shared" ref="AI485" si="97">IF(AV485&gt;=90,"Fuerte",IF(AV485&gt;=75,"Moderado","Débil"))</f>
        <v>Débil</v>
      </c>
      <c r="AJ485" s="75" t="s">
        <v>313</v>
      </c>
      <c r="AK485" s="99" t="s">
        <v>10</v>
      </c>
      <c r="AL485" s="99" t="s">
        <v>17</v>
      </c>
      <c r="AM485" s="98" t="str">
        <f t="shared" si="93"/>
        <v>B5FuerteDirectamente Indirectamente</v>
      </c>
      <c r="AN485" s="75" t="str">
        <f>VLOOKUP(AO485,Hoja3!$G$2:$H$648,2,0)</f>
        <v>A:Improbable / 4:Mayor</v>
      </c>
      <c r="AO485" s="69" t="str">
        <f>VLOOKUP(AM485,Hoja3!F:G,2,0)</f>
        <v>A4</v>
      </c>
      <c r="AP485" s="70" t="str">
        <f>VLOOKUP(AO485,'MATRIZ RAM VALORACIÓN'!$AD$10:$AE$45,2,0)</f>
        <v>Bajo</v>
      </c>
      <c r="AQ485" s="189"/>
      <c r="AR485" s="189"/>
      <c r="AS485" s="110"/>
      <c r="AT485" s="88"/>
      <c r="AU485" s="88"/>
      <c r="AV485" s="89"/>
    </row>
    <row r="486" spans="1:48" s="111" customFormat="1" ht="164.25" hidden="1" customHeight="1" x14ac:dyDescent="0.3">
      <c r="A486" s="98" t="s">
        <v>3521</v>
      </c>
      <c r="B486" s="98" t="s">
        <v>518</v>
      </c>
      <c r="C486" s="163" t="s">
        <v>3105</v>
      </c>
      <c r="D486" s="146" t="s">
        <v>3106</v>
      </c>
      <c r="E486" s="68" t="s">
        <v>273</v>
      </c>
      <c r="F486" s="68" t="s">
        <v>264</v>
      </c>
      <c r="G486" s="68" t="s">
        <v>264</v>
      </c>
      <c r="H486" s="68" t="s">
        <v>264</v>
      </c>
      <c r="I486" s="68" t="s">
        <v>264</v>
      </c>
      <c r="J486" s="68" t="s">
        <v>273</v>
      </c>
      <c r="K486" s="95" t="s">
        <v>25</v>
      </c>
      <c r="L486" s="95" t="s">
        <v>36</v>
      </c>
      <c r="M486" s="69" t="str">
        <f t="shared" si="87"/>
        <v>C - Posible / 1 - Leve</v>
      </c>
      <c r="N486" s="69" t="str">
        <f t="shared" si="88"/>
        <v>C1</v>
      </c>
      <c r="O486" s="70" t="str">
        <f>VLOOKUP(N486,'MATRIZ RAM VALORACIÓN'!$AD$10:$AE$45,2,0)</f>
        <v>Bajo</v>
      </c>
      <c r="P486" s="71" t="str">
        <f t="shared" si="89"/>
        <v>Bajo</v>
      </c>
      <c r="Q486" s="115" t="s">
        <v>1852</v>
      </c>
      <c r="R486" s="137" t="s">
        <v>1918</v>
      </c>
      <c r="S486" s="180" t="s">
        <v>45</v>
      </c>
      <c r="T486" s="94" t="s">
        <v>2098</v>
      </c>
      <c r="U486" s="73" t="s">
        <v>318</v>
      </c>
      <c r="V486" s="73" t="s">
        <v>267</v>
      </c>
      <c r="W486" s="68" t="s">
        <v>264</v>
      </c>
      <c r="X486" s="68" t="s">
        <v>264</v>
      </c>
      <c r="Y486" s="68" t="s">
        <v>264</v>
      </c>
      <c r="Z486" s="68" t="s">
        <v>264</v>
      </c>
      <c r="AA486" s="68" t="s">
        <v>264</v>
      </c>
      <c r="AB486" s="68" t="s">
        <v>264</v>
      </c>
      <c r="AC486" s="68" t="s">
        <v>264</v>
      </c>
      <c r="AD486" s="68" t="s">
        <v>264</v>
      </c>
      <c r="AE486" s="68" t="s">
        <v>264</v>
      </c>
      <c r="AF486" s="68" t="s">
        <v>264</v>
      </c>
      <c r="AG486" s="68" t="s">
        <v>273</v>
      </c>
      <c r="AH486" s="73" t="s">
        <v>22</v>
      </c>
      <c r="AI486" s="74" t="str">
        <f t="shared" ref="AI486:AI517" si="98">IF(AV486&gt;=90,"Fuerte",IF(AV486&gt;=75,"Moderado","Débil"))</f>
        <v>Moderado</v>
      </c>
      <c r="AJ486" s="75" t="s">
        <v>313</v>
      </c>
      <c r="AK486" s="99" t="s">
        <v>10</v>
      </c>
      <c r="AL486" s="99" t="s">
        <v>17</v>
      </c>
      <c r="AM486" s="98" t="str">
        <f t="shared" si="93"/>
        <v>C1FuerteDirectamente Indirectamente</v>
      </c>
      <c r="AN486" s="75" t="str">
        <f>VLOOKUP(AO486,Hoja3!$G$2:$H$648,2,0)</f>
        <v>A:Improbable / 1:Leve</v>
      </c>
      <c r="AO486" s="69" t="str">
        <f>VLOOKUP(AM486,Hoja3!F:G,2,0)</f>
        <v>A1</v>
      </c>
      <c r="AP486" s="70" t="str">
        <f>VLOOKUP(AO486,'MATRIZ RAM VALORACIÓN'!$AD$10:$AE$45,2,0)</f>
        <v>Bajo</v>
      </c>
      <c r="AQ486" s="189"/>
      <c r="AR486" s="189"/>
      <c r="AS486" s="110"/>
      <c r="AT486" s="88">
        <f t="shared" ref="AT486:AT497" si="99">IF(U486="Automático",30,IF(U486="Manual Dependiente de TI",15,IF(U486="Manual",5,0)))</f>
        <v>5</v>
      </c>
      <c r="AU486" s="88">
        <f t="shared" ref="AU486:AU497" si="100">IF(AH486="Observaciones en operatividad",0,IF(AH486="Observaciones en diseño",20,IF(AH486="Sin observaciones",70,0)))</f>
        <v>70</v>
      </c>
      <c r="AV486" s="89">
        <f t="shared" si="92"/>
        <v>75</v>
      </c>
    </row>
    <row r="487" spans="1:48" s="111" customFormat="1" ht="164.25" hidden="1" customHeight="1" x14ac:dyDescent="0.3">
      <c r="A487" s="98" t="s">
        <v>3521</v>
      </c>
      <c r="B487" s="98" t="s">
        <v>518</v>
      </c>
      <c r="C487" s="163" t="s">
        <v>3105</v>
      </c>
      <c r="D487" s="146" t="s">
        <v>3106</v>
      </c>
      <c r="E487" s="68" t="s">
        <v>273</v>
      </c>
      <c r="F487" s="68" t="s">
        <v>264</v>
      </c>
      <c r="G487" s="68" t="s">
        <v>264</v>
      </c>
      <c r="H487" s="68" t="s">
        <v>264</v>
      </c>
      <c r="I487" s="68" t="s">
        <v>264</v>
      </c>
      <c r="J487" s="68" t="s">
        <v>273</v>
      </c>
      <c r="K487" s="95" t="s">
        <v>25</v>
      </c>
      <c r="L487" s="95" t="s">
        <v>36</v>
      </c>
      <c r="M487" s="69" t="str">
        <f t="shared" si="87"/>
        <v>C - Posible / 1 - Leve</v>
      </c>
      <c r="N487" s="69" t="str">
        <f t="shared" si="88"/>
        <v>C1</v>
      </c>
      <c r="O487" s="70" t="str">
        <f>VLOOKUP(N487,'MATRIZ RAM VALORACIÓN'!$AD$10:$AE$45,2,0)</f>
        <v>Bajo</v>
      </c>
      <c r="P487" s="71" t="str">
        <f t="shared" si="89"/>
        <v>Bajo</v>
      </c>
      <c r="Q487" s="115" t="s">
        <v>1040</v>
      </c>
      <c r="R487" s="137" t="s">
        <v>2344</v>
      </c>
      <c r="S487" s="180" t="s">
        <v>45</v>
      </c>
      <c r="T487" s="94" t="s">
        <v>1541</v>
      </c>
      <c r="U487" s="73" t="s">
        <v>318</v>
      </c>
      <c r="V487" s="73" t="s">
        <v>267</v>
      </c>
      <c r="W487" s="68" t="s">
        <v>264</v>
      </c>
      <c r="X487" s="68" t="s">
        <v>264</v>
      </c>
      <c r="Y487" s="68" t="s">
        <v>264</v>
      </c>
      <c r="Z487" s="68" t="s">
        <v>264</v>
      </c>
      <c r="AA487" s="68" t="s">
        <v>264</v>
      </c>
      <c r="AB487" s="68" t="s">
        <v>264</v>
      </c>
      <c r="AC487" s="68" t="s">
        <v>264</v>
      </c>
      <c r="AD487" s="68" t="s">
        <v>264</v>
      </c>
      <c r="AE487" s="68" t="s">
        <v>264</v>
      </c>
      <c r="AF487" s="68" t="s">
        <v>264</v>
      </c>
      <c r="AG487" s="68" t="s">
        <v>273</v>
      </c>
      <c r="AH487" s="73" t="s">
        <v>22</v>
      </c>
      <c r="AI487" s="74" t="str">
        <f t="shared" si="98"/>
        <v>Moderado</v>
      </c>
      <c r="AJ487" s="75" t="s">
        <v>313</v>
      </c>
      <c r="AK487" s="99" t="s">
        <v>10</v>
      </c>
      <c r="AL487" s="99" t="s">
        <v>17</v>
      </c>
      <c r="AM487" s="98" t="str">
        <f t="shared" si="93"/>
        <v>C1FuerteDirectamente Indirectamente</v>
      </c>
      <c r="AN487" s="75" t="str">
        <f>VLOOKUP(AO487,Hoja3!$G$2:$H$648,2,0)</f>
        <v>A:Improbable / 1:Leve</v>
      </c>
      <c r="AO487" s="69" t="str">
        <f>VLOOKUP(AM487,Hoja3!F:G,2,0)</f>
        <v>A1</v>
      </c>
      <c r="AP487" s="70" t="str">
        <f>VLOOKUP(AO487,'MATRIZ RAM VALORACIÓN'!$AD$10:$AE$45,2,0)</f>
        <v>Bajo</v>
      </c>
      <c r="AQ487" s="189"/>
      <c r="AR487" s="189"/>
      <c r="AS487" s="110"/>
      <c r="AT487" s="88">
        <f t="shared" si="99"/>
        <v>5</v>
      </c>
      <c r="AU487" s="88">
        <f t="shared" si="100"/>
        <v>70</v>
      </c>
      <c r="AV487" s="89">
        <f t="shared" si="92"/>
        <v>75</v>
      </c>
    </row>
    <row r="488" spans="1:48" s="111" customFormat="1" ht="164.25" hidden="1" customHeight="1" x14ac:dyDescent="0.3">
      <c r="A488" s="98" t="s">
        <v>3521</v>
      </c>
      <c r="B488" s="98" t="s">
        <v>518</v>
      </c>
      <c r="C488" s="163" t="s">
        <v>1911</v>
      </c>
      <c r="D488" s="146" t="s">
        <v>1912</v>
      </c>
      <c r="E488" s="68" t="s">
        <v>264</v>
      </c>
      <c r="F488" s="68" t="s">
        <v>264</v>
      </c>
      <c r="G488" s="68" t="s">
        <v>264</v>
      </c>
      <c r="H488" s="68" t="s">
        <v>264</v>
      </c>
      <c r="I488" s="68" t="s">
        <v>264</v>
      </c>
      <c r="J488" s="68" t="s">
        <v>264</v>
      </c>
      <c r="K488" s="95" t="s">
        <v>25</v>
      </c>
      <c r="L488" s="95" t="s">
        <v>36</v>
      </c>
      <c r="M488" s="69" t="str">
        <f t="shared" si="87"/>
        <v>C - Posible / 1 - Leve</v>
      </c>
      <c r="N488" s="69" t="str">
        <f t="shared" si="88"/>
        <v>C1</v>
      </c>
      <c r="O488" s="70" t="str">
        <f>VLOOKUP(N488,'MATRIZ RAM VALORACIÓN'!$AD$10:$AE$45,2,0)</f>
        <v>Bajo</v>
      </c>
      <c r="P488" s="71" t="str">
        <f t="shared" si="89"/>
        <v>Bajo</v>
      </c>
      <c r="Q488" s="115" t="s">
        <v>1842</v>
      </c>
      <c r="R488" s="137" t="s">
        <v>1851</v>
      </c>
      <c r="S488" s="180" t="s">
        <v>38</v>
      </c>
      <c r="T488" s="94" t="s">
        <v>1853</v>
      </c>
      <c r="U488" s="73" t="s">
        <v>318</v>
      </c>
      <c r="V488" s="73" t="s">
        <v>267</v>
      </c>
      <c r="W488" s="68" t="s">
        <v>264</v>
      </c>
      <c r="X488" s="68" t="s">
        <v>264</v>
      </c>
      <c r="Y488" s="68" t="s">
        <v>264</v>
      </c>
      <c r="Z488" s="68" t="s">
        <v>264</v>
      </c>
      <c r="AA488" s="68" t="s">
        <v>264</v>
      </c>
      <c r="AB488" s="68" t="s">
        <v>264</v>
      </c>
      <c r="AC488" s="68" t="s">
        <v>264</v>
      </c>
      <c r="AD488" s="68" t="s">
        <v>264</v>
      </c>
      <c r="AE488" s="68" t="s">
        <v>264</v>
      </c>
      <c r="AF488" s="68" t="s">
        <v>264</v>
      </c>
      <c r="AG488" s="68" t="s">
        <v>273</v>
      </c>
      <c r="AH488" s="73" t="s">
        <v>22</v>
      </c>
      <c r="AI488" s="74" t="str">
        <f t="shared" si="98"/>
        <v>Moderado</v>
      </c>
      <c r="AJ488" s="75" t="s">
        <v>313</v>
      </c>
      <c r="AK488" s="99" t="s">
        <v>10</v>
      </c>
      <c r="AL488" s="99" t="s">
        <v>17</v>
      </c>
      <c r="AM488" s="98" t="str">
        <f t="shared" si="93"/>
        <v>C1FuerteDirectamente Indirectamente</v>
      </c>
      <c r="AN488" s="75" t="str">
        <f>VLOOKUP(AO488,Hoja3!$G$2:$H$648,2,0)</f>
        <v>A:Improbable / 1:Leve</v>
      </c>
      <c r="AO488" s="69" t="str">
        <f>VLOOKUP(AM488,Hoja3!F:G,2,0)</f>
        <v>A1</v>
      </c>
      <c r="AP488" s="70" t="str">
        <f>VLOOKUP(AO488,'MATRIZ RAM VALORACIÓN'!$AD$10:$AE$45,2,0)</f>
        <v>Bajo</v>
      </c>
      <c r="AQ488" s="189"/>
      <c r="AR488" s="189"/>
      <c r="AS488" s="110"/>
      <c r="AT488" s="88">
        <f t="shared" si="99"/>
        <v>5</v>
      </c>
      <c r="AU488" s="88">
        <f t="shared" si="100"/>
        <v>70</v>
      </c>
      <c r="AV488" s="89">
        <f t="shared" si="92"/>
        <v>75</v>
      </c>
    </row>
    <row r="489" spans="1:48" s="111" customFormat="1" ht="164.25" customHeight="1" x14ac:dyDescent="0.3">
      <c r="A489" s="98" t="s">
        <v>3521</v>
      </c>
      <c r="B489" s="98" t="s">
        <v>385</v>
      </c>
      <c r="C489" s="338" t="s">
        <v>1599</v>
      </c>
      <c r="D489" s="146" t="s">
        <v>1859</v>
      </c>
      <c r="E489" s="68" t="s">
        <v>273</v>
      </c>
      <c r="F489" s="68" t="s">
        <v>273</v>
      </c>
      <c r="G489" s="68" t="s">
        <v>273</v>
      </c>
      <c r="H489" s="68" t="s">
        <v>273</v>
      </c>
      <c r="I489" s="68" t="s">
        <v>264</v>
      </c>
      <c r="J489" s="68" t="s">
        <v>273</v>
      </c>
      <c r="K489" s="95" t="s">
        <v>29</v>
      </c>
      <c r="L489" s="95" t="s">
        <v>14</v>
      </c>
      <c r="M489" s="69" t="str">
        <f t="shared" si="87"/>
        <v>B - Raro / 5 - Extremo</v>
      </c>
      <c r="N489" s="69" t="str">
        <f t="shared" si="88"/>
        <v>B5</v>
      </c>
      <c r="O489" s="70" t="str">
        <f>VLOOKUP(N489,'MATRIZ RAM VALORACIÓN'!$AD$10:$AE$45,2,0)</f>
        <v>Intermedio</v>
      </c>
      <c r="P489" s="71" t="str">
        <f t="shared" si="89"/>
        <v>Medio</v>
      </c>
      <c r="Q489" s="115" t="s">
        <v>1033</v>
      </c>
      <c r="R489" s="137" t="s">
        <v>1034</v>
      </c>
      <c r="S489" s="180" t="s">
        <v>359</v>
      </c>
      <c r="T489" s="94" t="s">
        <v>1458</v>
      </c>
      <c r="U489" s="73" t="s">
        <v>318</v>
      </c>
      <c r="V489" s="73" t="s">
        <v>267</v>
      </c>
      <c r="W489" s="68" t="s">
        <v>273</v>
      </c>
      <c r="X489" s="68" t="s">
        <v>264</v>
      </c>
      <c r="Y489" s="68" t="s">
        <v>273</v>
      </c>
      <c r="Z489" s="68" t="s">
        <v>264</v>
      </c>
      <c r="AA489" s="68" t="s">
        <v>273</v>
      </c>
      <c r="AB489" s="68" t="s">
        <v>264</v>
      </c>
      <c r="AC489" s="68" t="s">
        <v>264</v>
      </c>
      <c r="AD489" s="68" t="s">
        <v>264</v>
      </c>
      <c r="AE489" s="68" t="s">
        <v>264</v>
      </c>
      <c r="AF489" s="68" t="s">
        <v>264</v>
      </c>
      <c r="AG489" s="68" t="s">
        <v>273</v>
      </c>
      <c r="AH489" s="73" t="s">
        <v>22</v>
      </c>
      <c r="AI489" s="74" t="str">
        <f t="shared" si="98"/>
        <v>Moderado</v>
      </c>
      <c r="AJ489" s="75" t="s">
        <v>313</v>
      </c>
      <c r="AK489" s="99" t="s">
        <v>10</v>
      </c>
      <c r="AL489" s="99" t="s">
        <v>17</v>
      </c>
      <c r="AM489" s="98" t="str">
        <f t="shared" si="93"/>
        <v>B5FuerteDirectamente Indirectamente</v>
      </c>
      <c r="AN489" s="75" t="str">
        <f>VLOOKUP(AO489,Hoja3!$G$2:$H$648,2,0)</f>
        <v>A:Improbable / 4:Mayor</v>
      </c>
      <c r="AO489" s="69" t="str">
        <f>VLOOKUP(AM489,Hoja3!F:G,2,0)</f>
        <v>A4</v>
      </c>
      <c r="AP489" s="70" t="str">
        <f>VLOOKUP(AO489,'MATRIZ RAM VALORACIÓN'!$AD$10:$AE$45,2,0)</f>
        <v>Bajo</v>
      </c>
      <c r="AQ489" s="189"/>
      <c r="AR489" s="189"/>
      <c r="AS489" s="110"/>
      <c r="AT489" s="88">
        <f t="shared" si="99"/>
        <v>5</v>
      </c>
      <c r="AU489" s="88">
        <f t="shared" si="100"/>
        <v>70</v>
      </c>
      <c r="AV489" s="89">
        <f t="shared" si="92"/>
        <v>75</v>
      </c>
    </row>
    <row r="490" spans="1:48" s="111" customFormat="1" ht="164.25" customHeight="1" x14ac:dyDescent="0.3">
      <c r="A490" s="98" t="s">
        <v>3521</v>
      </c>
      <c r="B490" s="98" t="s">
        <v>385</v>
      </c>
      <c r="C490" s="338" t="s">
        <v>1599</v>
      </c>
      <c r="D490" s="146" t="s">
        <v>1859</v>
      </c>
      <c r="E490" s="68" t="s">
        <v>273</v>
      </c>
      <c r="F490" s="68" t="s">
        <v>273</v>
      </c>
      <c r="G490" s="68" t="s">
        <v>273</v>
      </c>
      <c r="H490" s="68" t="s">
        <v>273</v>
      </c>
      <c r="I490" s="68" t="s">
        <v>264</v>
      </c>
      <c r="J490" s="68" t="s">
        <v>273</v>
      </c>
      <c r="K490" s="95" t="s">
        <v>29</v>
      </c>
      <c r="L490" s="95" t="s">
        <v>14</v>
      </c>
      <c r="M490" s="69" t="str">
        <f t="shared" si="87"/>
        <v>B - Raro / 5 - Extremo</v>
      </c>
      <c r="N490" s="69" t="str">
        <f t="shared" si="88"/>
        <v>B5</v>
      </c>
      <c r="O490" s="70" t="str">
        <f>VLOOKUP(N490,'MATRIZ RAM VALORACIÓN'!$AD$10:$AE$45,2,0)</f>
        <v>Intermedio</v>
      </c>
      <c r="P490" s="71" t="str">
        <f t="shared" si="89"/>
        <v>Medio</v>
      </c>
      <c r="Q490" s="115" t="s">
        <v>1021</v>
      </c>
      <c r="R490" s="101" t="s">
        <v>1716</v>
      </c>
      <c r="S490" s="180" t="s">
        <v>359</v>
      </c>
      <c r="T490" s="94" t="s">
        <v>1717</v>
      </c>
      <c r="U490" s="73" t="s">
        <v>318</v>
      </c>
      <c r="V490" s="73" t="s">
        <v>267</v>
      </c>
      <c r="W490" s="68" t="s">
        <v>273</v>
      </c>
      <c r="X490" s="68" t="s">
        <v>273</v>
      </c>
      <c r="Y490" s="68" t="s">
        <v>273</v>
      </c>
      <c r="Z490" s="68" t="s">
        <v>264</v>
      </c>
      <c r="AA490" s="68" t="s">
        <v>264</v>
      </c>
      <c r="AB490" s="68" t="s">
        <v>264</v>
      </c>
      <c r="AC490" s="68" t="s">
        <v>264</v>
      </c>
      <c r="AD490" s="68" t="s">
        <v>264</v>
      </c>
      <c r="AE490" s="68" t="s">
        <v>264</v>
      </c>
      <c r="AF490" s="68" t="s">
        <v>264</v>
      </c>
      <c r="AG490" s="68" t="s">
        <v>273</v>
      </c>
      <c r="AH490" s="73" t="s">
        <v>22</v>
      </c>
      <c r="AI490" s="74" t="str">
        <f t="shared" si="98"/>
        <v>Moderado</v>
      </c>
      <c r="AJ490" s="75" t="s">
        <v>313</v>
      </c>
      <c r="AK490" s="99" t="s">
        <v>10</v>
      </c>
      <c r="AL490" s="99" t="s">
        <v>17</v>
      </c>
      <c r="AM490" s="98" t="str">
        <f t="shared" si="93"/>
        <v>B5FuerteDirectamente Indirectamente</v>
      </c>
      <c r="AN490" s="75" t="str">
        <f>VLOOKUP(AO490,Hoja3!$G$2:$H$648,2,0)</f>
        <v>A:Improbable / 4:Mayor</v>
      </c>
      <c r="AO490" s="69" t="str">
        <f>VLOOKUP(AM490,Hoja3!F:G,2,0)</f>
        <v>A4</v>
      </c>
      <c r="AP490" s="70" t="str">
        <f>VLOOKUP(AO490,'MATRIZ RAM VALORACIÓN'!$AD$10:$AE$45,2,0)</f>
        <v>Bajo</v>
      </c>
      <c r="AQ490" s="189"/>
      <c r="AR490" s="189"/>
      <c r="AS490" s="110"/>
      <c r="AT490" s="88">
        <f t="shared" si="99"/>
        <v>5</v>
      </c>
      <c r="AU490" s="88">
        <f t="shared" si="100"/>
        <v>70</v>
      </c>
      <c r="AV490" s="89">
        <f t="shared" si="92"/>
        <v>75</v>
      </c>
    </row>
    <row r="491" spans="1:48" ht="164.25" customHeight="1" x14ac:dyDescent="0.3">
      <c r="A491" s="98" t="s">
        <v>3521</v>
      </c>
      <c r="B491" s="98" t="s">
        <v>385</v>
      </c>
      <c r="C491" s="333" t="s">
        <v>1599</v>
      </c>
      <c r="D491" s="146" t="s">
        <v>1859</v>
      </c>
      <c r="E491" s="68" t="s">
        <v>273</v>
      </c>
      <c r="F491" s="68" t="s">
        <v>273</v>
      </c>
      <c r="G491" s="68" t="s">
        <v>273</v>
      </c>
      <c r="H491" s="68" t="s">
        <v>273</v>
      </c>
      <c r="I491" s="68" t="s">
        <v>264</v>
      </c>
      <c r="J491" s="68" t="s">
        <v>273</v>
      </c>
      <c r="K491" s="95" t="s">
        <v>29</v>
      </c>
      <c r="L491" s="95" t="s">
        <v>14</v>
      </c>
      <c r="M491" s="69" t="str">
        <f t="shared" si="87"/>
        <v>B - Raro / 5 - Extremo</v>
      </c>
      <c r="N491" s="69" t="str">
        <f t="shared" si="88"/>
        <v>B5</v>
      </c>
      <c r="O491" s="70" t="str">
        <f>VLOOKUP(N491,'MATRIZ RAM VALORACIÓN'!$AD$10:$AE$45,2,0)</f>
        <v>Intermedio</v>
      </c>
      <c r="P491" s="71" t="str">
        <f t="shared" si="89"/>
        <v>Medio</v>
      </c>
      <c r="Q491" s="115" t="s">
        <v>1808</v>
      </c>
      <c r="R491" s="101" t="s">
        <v>3087</v>
      </c>
      <c r="S491" s="180" t="s">
        <v>33</v>
      </c>
      <c r="T491" s="94" t="s">
        <v>2092</v>
      </c>
      <c r="U491" s="73" t="s">
        <v>318</v>
      </c>
      <c r="V491" s="73" t="s">
        <v>267</v>
      </c>
      <c r="W491" s="68" t="s">
        <v>273</v>
      </c>
      <c r="X491" s="68" t="s">
        <v>273</v>
      </c>
      <c r="Y491" s="68" t="s">
        <v>273</v>
      </c>
      <c r="Z491" s="68" t="s">
        <v>264</v>
      </c>
      <c r="AA491" s="68" t="s">
        <v>273</v>
      </c>
      <c r="AB491" s="68" t="s">
        <v>264</v>
      </c>
      <c r="AC491" s="68" t="s">
        <v>264</v>
      </c>
      <c r="AD491" s="68" t="s">
        <v>264</v>
      </c>
      <c r="AE491" s="68" t="s">
        <v>264</v>
      </c>
      <c r="AF491" s="68" t="s">
        <v>264</v>
      </c>
      <c r="AG491" s="68" t="s">
        <v>273</v>
      </c>
      <c r="AH491" s="73" t="s">
        <v>22</v>
      </c>
      <c r="AI491" s="74" t="str">
        <f t="shared" si="98"/>
        <v>Moderado</v>
      </c>
      <c r="AJ491" s="75" t="s">
        <v>313</v>
      </c>
      <c r="AK491" s="99" t="s">
        <v>10</v>
      </c>
      <c r="AL491" s="99" t="s">
        <v>17</v>
      </c>
      <c r="AM491" s="98" t="str">
        <f t="shared" si="93"/>
        <v>B5FuerteDirectamente Indirectamente</v>
      </c>
      <c r="AN491" s="75" t="str">
        <f>VLOOKUP(AO491,Hoja3!$G$2:$H$648,2,0)</f>
        <v>A:Improbable / 4:Mayor</v>
      </c>
      <c r="AO491" s="69" t="str">
        <f>VLOOKUP(AM491,Hoja3!F:G,2,0)</f>
        <v>A4</v>
      </c>
      <c r="AP491" s="70" t="str">
        <f>VLOOKUP(AO491,'MATRIZ RAM VALORACIÓN'!$AD$10:$AE$45,2,0)</f>
        <v>Bajo</v>
      </c>
      <c r="AQ491" s="189"/>
      <c r="AR491" s="189"/>
      <c r="AS491" s="110"/>
      <c r="AT491" s="88">
        <f t="shared" si="99"/>
        <v>5</v>
      </c>
      <c r="AU491" s="88">
        <f t="shared" si="100"/>
        <v>70</v>
      </c>
      <c r="AV491" s="89">
        <f t="shared" si="92"/>
        <v>75</v>
      </c>
    </row>
    <row r="492" spans="1:48" ht="164.25" customHeight="1" x14ac:dyDescent="0.3">
      <c r="A492" s="98" t="s">
        <v>3521</v>
      </c>
      <c r="B492" s="98" t="s">
        <v>385</v>
      </c>
      <c r="C492" s="333" t="s">
        <v>1599</v>
      </c>
      <c r="D492" s="146" t="s">
        <v>1859</v>
      </c>
      <c r="E492" s="68" t="s">
        <v>273</v>
      </c>
      <c r="F492" s="68" t="s">
        <v>273</v>
      </c>
      <c r="G492" s="68" t="s">
        <v>273</v>
      </c>
      <c r="H492" s="68" t="s">
        <v>273</v>
      </c>
      <c r="I492" s="68" t="s">
        <v>264</v>
      </c>
      <c r="J492" s="68" t="s">
        <v>273</v>
      </c>
      <c r="K492" s="95" t="s">
        <v>29</v>
      </c>
      <c r="L492" s="95" t="s">
        <v>14</v>
      </c>
      <c r="M492" s="69" t="str">
        <f t="shared" si="87"/>
        <v>B - Raro / 5 - Extremo</v>
      </c>
      <c r="N492" s="69" t="str">
        <f t="shared" si="88"/>
        <v>B5</v>
      </c>
      <c r="O492" s="70" t="str">
        <f>VLOOKUP(N492,'MATRIZ RAM VALORACIÓN'!$AD$10:$AE$45,2,0)</f>
        <v>Intermedio</v>
      </c>
      <c r="P492" s="71" t="str">
        <f t="shared" si="89"/>
        <v>Medio</v>
      </c>
      <c r="Q492" s="115" t="s">
        <v>2343</v>
      </c>
      <c r="R492" s="101" t="s">
        <v>1809</v>
      </c>
      <c r="S492" s="180" t="s">
        <v>33</v>
      </c>
      <c r="T492" s="94" t="s">
        <v>2093</v>
      </c>
      <c r="U492" s="73" t="s">
        <v>318</v>
      </c>
      <c r="V492" s="73" t="s">
        <v>267</v>
      </c>
      <c r="W492" s="68" t="s">
        <v>273</v>
      </c>
      <c r="X492" s="68" t="s">
        <v>273</v>
      </c>
      <c r="Y492" s="68" t="s">
        <v>273</v>
      </c>
      <c r="Z492" s="68" t="s">
        <v>264</v>
      </c>
      <c r="AA492" s="68" t="s">
        <v>273</v>
      </c>
      <c r="AB492" s="68" t="s">
        <v>264</v>
      </c>
      <c r="AC492" s="68" t="s">
        <v>264</v>
      </c>
      <c r="AD492" s="68" t="s">
        <v>264</v>
      </c>
      <c r="AE492" s="68" t="s">
        <v>264</v>
      </c>
      <c r="AF492" s="68" t="s">
        <v>264</v>
      </c>
      <c r="AG492" s="68" t="s">
        <v>273</v>
      </c>
      <c r="AH492" s="73" t="s">
        <v>22</v>
      </c>
      <c r="AI492" s="74" t="str">
        <f t="shared" si="98"/>
        <v>Moderado</v>
      </c>
      <c r="AJ492" s="75" t="s">
        <v>313</v>
      </c>
      <c r="AK492" s="99" t="s">
        <v>10</v>
      </c>
      <c r="AL492" s="99" t="s">
        <v>17</v>
      </c>
      <c r="AM492" s="98" t="str">
        <f t="shared" si="93"/>
        <v>B5FuerteDirectamente Indirectamente</v>
      </c>
      <c r="AN492" s="75" t="str">
        <f>VLOOKUP(AO492,Hoja3!$G$2:$H$648,2,0)</f>
        <v>A:Improbable / 4:Mayor</v>
      </c>
      <c r="AO492" s="69" t="str">
        <f>VLOOKUP(AM492,Hoja3!F:G,2,0)</f>
        <v>A4</v>
      </c>
      <c r="AP492" s="70" t="str">
        <f>VLOOKUP(AO492,'MATRIZ RAM VALORACIÓN'!$AD$10:$AE$45,2,0)</f>
        <v>Bajo</v>
      </c>
      <c r="AQ492" s="189"/>
      <c r="AR492" s="189"/>
      <c r="AS492" s="110"/>
      <c r="AT492" s="88">
        <f t="shared" si="99"/>
        <v>5</v>
      </c>
      <c r="AU492" s="88">
        <f t="shared" si="100"/>
        <v>70</v>
      </c>
      <c r="AV492" s="89">
        <f t="shared" si="92"/>
        <v>75</v>
      </c>
    </row>
    <row r="493" spans="1:48" ht="164.25" customHeight="1" x14ac:dyDescent="0.3">
      <c r="A493" s="98" t="s">
        <v>3521</v>
      </c>
      <c r="B493" s="98" t="s">
        <v>385</v>
      </c>
      <c r="C493" s="333" t="s">
        <v>1599</v>
      </c>
      <c r="D493" s="146" t="s">
        <v>1859</v>
      </c>
      <c r="E493" s="68" t="s">
        <v>273</v>
      </c>
      <c r="F493" s="68" t="s">
        <v>273</v>
      </c>
      <c r="G493" s="68" t="s">
        <v>273</v>
      </c>
      <c r="H493" s="68" t="s">
        <v>273</v>
      </c>
      <c r="I493" s="68" t="s">
        <v>264</v>
      </c>
      <c r="J493" s="68" t="s">
        <v>273</v>
      </c>
      <c r="K493" s="95" t="s">
        <v>29</v>
      </c>
      <c r="L493" s="95" t="s">
        <v>14</v>
      </c>
      <c r="M493" s="69" t="str">
        <f t="shared" si="87"/>
        <v>B - Raro / 5 - Extremo</v>
      </c>
      <c r="N493" s="69" t="str">
        <f t="shared" si="88"/>
        <v>B5</v>
      </c>
      <c r="O493" s="70" t="str">
        <f>VLOOKUP(N493,'MATRIZ RAM VALORACIÓN'!$AD$10:$AE$45,2,0)</f>
        <v>Intermedio</v>
      </c>
      <c r="P493" s="71" t="str">
        <f t="shared" si="89"/>
        <v>Medio</v>
      </c>
      <c r="Q493" s="115" t="s">
        <v>1820</v>
      </c>
      <c r="R493" s="101" t="s">
        <v>1022</v>
      </c>
      <c r="S493" s="180" t="s">
        <v>45</v>
      </c>
      <c r="T493" s="94" t="s">
        <v>2094</v>
      </c>
      <c r="U493" s="73" t="s">
        <v>318</v>
      </c>
      <c r="V493" s="73" t="s">
        <v>267</v>
      </c>
      <c r="W493" s="68" t="s">
        <v>273</v>
      </c>
      <c r="X493" s="68" t="s">
        <v>273</v>
      </c>
      <c r="Y493" s="68" t="s">
        <v>273</v>
      </c>
      <c r="Z493" s="68" t="s">
        <v>264</v>
      </c>
      <c r="AA493" s="68" t="s">
        <v>264</v>
      </c>
      <c r="AB493" s="68" t="s">
        <v>264</v>
      </c>
      <c r="AC493" s="68" t="s">
        <v>264</v>
      </c>
      <c r="AD493" s="68" t="s">
        <v>264</v>
      </c>
      <c r="AE493" s="68" t="s">
        <v>264</v>
      </c>
      <c r="AF493" s="68" t="s">
        <v>264</v>
      </c>
      <c r="AG493" s="68" t="s">
        <v>273</v>
      </c>
      <c r="AH493" s="73" t="s">
        <v>22</v>
      </c>
      <c r="AI493" s="74" t="str">
        <f t="shared" si="98"/>
        <v>Moderado</v>
      </c>
      <c r="AJ493" s="75" t="s">
        <v>313</v>
      </c>
      <c r="AK493" s="99" t="s">
        <v>10</v>
      </c>
      <c r="AL493" s="99" t="s">
        <v>17</v>
      </c>
      <c r="AM493" s="98" t="str">
        <f t="shared" si="93"/>
        <v>B5FuerteDirectamente Indirectamente</v>
      </c>
      <c r="AN493" s="75" t="str">
        <f>VLOOKUP(AO493,Hoja3!$G$2:$H$648,2,0)</f>
        <v>A:Improbable / 4:Mayor</v>
      </c>
      <c r="AO493" s="69" t="str">
        <f>VLOOKUP(AM493,Hoja3!F:G,2,0)</f>
        <v>A4</v>
      </c>
      <c r="AP493" s="70" t="str">
        <f>VLOOKUP(AO493,'MATRIZ RAM VALORACIÓN'!$AD$10:$AE$45,2,0)</f>
        <v>Bajo</v>
      </c>
      <c r="AQ493" s="189"/>
      <c r="AR493" s="189"/>
      <c r="AS493" s="110"/>
      <c r="AT493" s="88">
        <f t="shared" si="99"/>
        <v>5</v>
      </c>
      <c r="AU493" s="88">
        <f t="shared" si="100"/>
        <v>70</v>
      </c>
      <c r="AV493" s="89">
        <f t="shared" si="92"/>
        <v>75</v>
      </c>
    </row>
    <row r="494" spans="1:48" ht="164.25" customHeight="1" x14ac:dyDescent="0.3">
      <c r="A494" s="98" t="s">
        <v>3521</v>
      </c>
      <c r="B494" s="98" t="s">
        <v>385</v>
      </c>
      <c r="C494" s="333" t="s">
        <v>1599</v>
      </c>
      <c r="D494" s="146" t="s">
        <v>1859</v>
      </c>
      <c r="E494" s="68" t="s">
        <v>273</v>
      </c>
      <c r="F494" s="68" t="s">
        <v>273</v>
      </c>
      <c r="G494" s="68" t="s">
        <v>273</v>
      </c>
      <c r="H494" s="68" t="s">
        <v>273</v>
      </c>
      <c r="I494" s="68" t="s">
        <v>264</v>
      </c>
      <c r="J494" s="68" t="s">
        <v>273</v>
      </c>
      <c r="K494" s="95" t="s">
        <v>29</v>
      </c>
      <c r="L494" s="95" t="s">
        <v>14</v>
      </c>
      <c r="M494" s="69" t="str">
        <f t="shared" si="87"/>
        <v>B - Raro / 5 - Extremo</v>
      </c>
      <c r="N494" s="69" t="str">
        <f t="shared" si="88"/>
        <v>B5</v>
      </c>
      <c r="O494" s="70" t="str">
        <f>VLOOKUP(N494,'MATRIZ RAM VALORACIÓN'!$AD$10:$AE$45,2,0)</f>
        <v>Intermedio</v>
      </c>
      <c r="P494" s="71" t="str">
        <f t="shared" si="89"/>
        <v>Medio</v>
      </c>
      <c r="Q494" s="115" t="s">
        <v>1811</v>
      </c>
      <c r="R494" s="145" t="s">
        <v>1995</v>
      </c>
      <c r="S494" s="180" t="s">
        <v>359</v>
      </c>
      <c r="T494" s="94" t="s">
        <v>2095</v>
      </c>
      <c r="U494" s="73" t="s">
        <v>318</v>
      </c>
      <c r="V494" s="73" t="s">
        <v>265</v>
      </c>
      <c r="W494" s="68" t="s">
        <v>273</v>
      </c>
      <c r="X494" s="68" t="s">
        <v>273</v>
      </c>
      <c r="Y494" s="68" t="s">
        <v>273</v>
      </c>
      <c r="Z494" s="68" t="s">
        <v>264</v>
      </c>
      <c r="AA494" s="68" t="s">
        <v>273</v>
      </c>
      <c r="AB494" s="68" t="s">
        <v>264</v>
      </c>
      <c r="AC494" s="68" t="s">
        <v>264</v>
      </c>
      <c r="AD494" s="68" t="s">
        <v>264</v>
      </c>
      <c r="AE494" s="68" t="s">
        <v>264</v>
      </c>
      <c r="AF494" s="68" t="s">
        <v>264</v>
      </c>
      <c r="AG494" s="68" t="s">
        <v>273</v>
      </c>
      <c r="AH494" s="73" t="s">
        <v>22</v>
      </c>
      <c r="AI494" s="74" t="str">
        <f t="shared" si="98"/>
        <v>Moderado</v>
      </c>
      <c r="AJ494" s="75" t="s">
        <v>313</v>
      </c>
      <c r="AK494" s="99" t="s">
        <v>10</v>
      </c>
      <c r="AL494" s="99" t="s">
        <v>17</v>
      </c>
      <c r="AM494" s="98" t="str">
        <f t="shared" si="93"/>
        <v>B5FuerteDirectamente Indirectamente</v>
      </c>
      <c r="AN494" s="75" t="str">
        <f>VLOOKUP(AO494,Hoja3!$G$2:$H$648,2,0)</f>
        <v>A:Improbable / 4:Mayor</v>
      </c>
      <c r="AO494" s="69" t="str">
        <f>VLOOKUP(AM494,Hoja3!F:G,2,0)</f>
        <v>A4</v>
      </c>
      <c r="AP494" s="70" t="str">
        <f>VLOOKUP(AO494,'MATRIZ RAM VALORACIÓN'!$AD$10:$AE$45,2,0)</f>
        <v>Bajo</v>
      </c>
      <c r="AQ494" s="189"/>
      <c r="AR494" s="189"/>
      <c r="AS494" s="110"/>
      <c r="AT494" s="88">
        <f t="shared" si="99"/>
        <v>5</v>
      </c>
      <c r="AU494" s="88">
        <f t="shared" si="100"/>
        <v>70</v>
      </c>
      <c r="AV494" s="89">
        <f t="shared" si="92"/>
        <v>75</v>
      </c>
    </row>
    <row r="495" spans="1:48" ht="164.25" customHeight="1" x14ac:dyDescent="0.3">
      <c r="A495" s="98" t="s">
        <v>3521</v>
      </c>
      <c r="B495" s="98" t="s">
        <v>385</v>
      </c>
      <c r="C495" s="333" t="s">
        <v>2617</v>
      </c>
      <c r="D495" s="146" t="s">
        <v>2215</v>
      </c>
      <c r="E495" s="68" t="s">
        <v>273</v>
      </c>
      <c r="F495" s="68" t="s">
        <v>273</v>
      </c>
      <c r="G495" s="68" t="s">
        <v>264</v>
      </c>
      <c r="H495" s="68" t="s">
        <v>273</v>
      </c>
      <c r="I495" s="68" t="s">
        <v>264</v>
      </c>
      <c r="J495" s="68" t="s">
        <v>273</v>
      </c>
      <c r="K495" s="95" t="s">
        <v>29</v>
      </c>
      <c r="L495" s="95" t="s">
        <v>14</v>
      </c>
      <c r="M495" s="69" t="str">
        <f t="shared" si="87"/>
        <v>B - Raro / 5 - Extremo</v>
      </c>
      <c r="N495" s="69" t="str">
        <f t="shared" si="88"/>
        <v>B5</v>
      </c>
      <c r="O495" s="70" t="str">
        <f>VLOOKUP(N495,'MATRIZ RAM VALORACIÓN'!$AD$10:$AE$45,2,0)</f>
        <v>Intermedio</v>
      </c>
      <c r="P495" s="71" t="str">
        <f t="shared" si="89"/>
        <v>Medio</v>
      </c>
      <c r="Q495" s="115" t="s">
        <v>1812</v>
      </c>
      <c r="R495" s="101" t="s">
        <v>1818</v>
      </c>
      <c r="S495" s="180" t="s">
        <v>45</v>
      </c>
      <c r="T495" s="94" t="s">
        <v>1814</v>
      </c>
      <c r="U495" s="73" t="s">
        <v>318</v>
      </c>
      <c r="V495" s="73" t="s">
        <v>267</v>
      </c>
      <c r="W495" s="68" t="s">
        <v>273</v>
      </c>
      <c r="X495" s="68" t="s">
        <v>273</v>
      </c>
      <c r="Y495" s="68" t="s">
        <v>273</v>
      </c>
      <c r="Z495" s="68" t="s">
        <v>264</v>
      </c>
      <c r="AA495" s="68" t="s">
        <v>273</v>
      </c>
      <c r="AB495" s="68" t="s">
        <v>264</v>
      </c>
      <c r="AC495" s="68" t="s">
        <v>264</v>
      </c>
      <c r="AD495" s="68" t="s">
        <v>273</v>
      </c>
      <c r="AE495" s="68" t="s">
        <v>264</v>
      </c>
      <c r="AF495" s="68" t="s">
        <v>264</v>
      </c>
      <c r="AG495" s="68" t="s">
        <v>273</v>
      </c>
      <c r="AH495" s="73" t="s">
        <v>22</v>
      </c>
      <c r="AI495" s="74" t="str">
        <f t="shared" si="98"/>
        <v>Moderado</v>
      </c>
      <c r="AJ495" s="75" t="s">
        <v>313</v>
      </c>
      <c r="AK495" s="99" t="s">
        <v>10</v>
      </c>
      <c r="AL495" s="99" t="s">
        <v>17</v>
      </c>
      <c r="AM495" s="98" t="str">
        <f t="shared" si="93"/>
        <v>B5FuerteDirectamente Indirectamente</v>
      </c>
      <c r="AN495" s="75" t="str">
        <f>VLOOKUP(AO495,Hoja3!$G$2:$H$648,2,0)</f>
        <v>A:Improbable / 4:Mayor</v>
      </c>
      <c r="AO495" s="69" t="str">
        <f>VLOOKUP(AM495,Hoja3!F:G,2,0)</f>
        <v>A4</v>
      </c>
      <c r="AP495" s="70" t="str">
        <f>VLOOKUP(AO495,'MATRIZ RAM VALORACIÓN'!$AD$10:$AE$45,2,0)</f>
        <v>Bajo</v>
      </c>
      <c r="AQ495" s="189"/>
      <c r="AR495" s="189"/>
      <c r="AS495" s="110"/>
      <c r="AT495" s="88">
        <f t="shared" si="99"/>
        <v>5</v>
      </c>
      <c r="AU495" s="88">
        <f t="shared" si="100"/>
        <v>70</v>
      </c>
      <c r="AV495" s="89">
        <f t="shared" si="92"/>
        <v>75</v>
      </c>
    </row>
    <row r="496" spans="1:48" ht="164.25" customHeight="1" x14ac:dyDescent="0.3">
      <c r="A496" s="98" t="s">
        <v>3521</v>
      </c>
      <c r="B496" s="98" t="s">
        <v>385</v>
      </c>
      <c r="C496" s="333" t="s">
        <v>2617</v>
      </c>
      <c r="D496" s="146" t="s">
        <v>2215</v>
      </c>
      <c r="E496" s="68" t="s">
        <v>273</v>
      </c>
      <c r="F496" s="68" t="s">
        <v>273</v>
      </c>
      <c r="G496" s="68" t="s">
        <v>264</v>
      </c>
      <c r="H496" s="68" t="s">
        <v>273</v>
      </c>
      <c r="I496" s="68" t="s">
        <v>264</v>
      </c>
      <c r="J496" s="68" t="s">
        <v>273</v>
      </c>
      <c r="K496" s="95" t="s">
        <v>29</v>
      </c>
      <c r="L496" s="95" t="s">
        <v>14</v>
      </c>
      <c r="M496" s="69" t="str">
        <f t="shared" si="87"/>
        <v>B - Raro / 5 - Extremo</v>
      </c>
      <c r="N496" s="69" t="str">
        <f t="shared" si="88"/>
        <v>B5</v>
      </c>
      <c r="O496" s="70" t="str">
        <f>VLOOKUP(N496,'MATRIZ RAM VALORACIÓN'!$AD$10:$AE$45,2,0)</f>
        <v>Intermedio</v>
      </c>
      <c r="P496" s="71" t="str">
        <f t="shared" si="89"/>
        <v>Medio</v>
      </c>
      <c r="Q496" s="115" t="s">
        <v>1821</v>
      </c>
      <c r="R496" s="101" t="s">
        <v>2062</v>
      </c>
      <c r="S496" s="180" t="s">
        <v>359</v>
      </c>
      <c r="T496" s="94" t="s">
        <v>1024</v>
      </c>
      <c r="U496" s="73" t="s">
        <v>318</v>
      </c>
      <c r="V496" s="73" t="s">
        <v>265</v>
      </c>
      <c r="W496" s="68" t="s">
        <v>273</v>
      </c>
      <c r="X496" s="68" t="s">
        <v>273</v>
      </c>
      <c r="Y496" s="68" t="s">
        <v>273</v>
      </c>
      <c r="Z496" s="68" t="s">
        <v>264</v>
      </c>
      <c r="AA496" s="68" t="s">
        <v>273</v>
      </c>
      <c r="AB496" s="68" t="s">
        <v>264</v>
      </c>
      <c r="AC496" s="68" t="s">
        <v>264</v>
      </c>
      <c r="AD496" s="68" t="s">
        <v>264</v>
      </c>
      <c r="AE496" s="68" t="s">
        <v>264</v>
      </c>
      <c r="AF496" s="68" t="s">
        <v>264</v>
      </c>
      <c r="AG496" s="68" t="s">
        <v>273</v>
      </c>
      <c r="AH496" s="73" t="s">
        <v>22</v>
      </c>
      <c r="AI496" s="74" t="str">
        <f t="shared" si="98"/>
        <v>Moderado</v>
      </c>
      <c r="AJ496" s="75" t="s">
        <v>313</v>
      </c>
      <c r="AK496" s="99" t="s">
        <v>10</v>
      </c>
      <c r="AL496" s="99" t="s">
        <v>17</v>
      </c>
      <c r="AM496" s="98" t="str">
        <f t="shared" si="93"/>
        <v>B5FuerteDirectamente Indirectamente</v>
      </c>
      <c r="AN496" s="75" t="str">
        <f>VLOOKUP(AO496,Hoja3!$G$2:$H$648,2,0)</f>
        <v>A:Improbable / 4:Mayor</v>
      </c>
      <c r="AO496" s="69" t="str">
        <f>VLOOKUP(AM496,Hoja3!F:G,2,0)</f>
        <v>A4</v>
      </c>
      <c r="AP496" s="70" t="str">
        <f>VLOOKUP(AO496,'MATRIZ RAM VALORACIÓN'!$AD$10:$AE$45,2,0)</f>
        <v>Bajo</v>
      </c>
      <c r="AQ496" s="189"/>
      <c r="AR496" s="189"/>
      <c r="AS496" s="110"/>
      <c r="AT496" s="88">
        <f t="shared" si="99"/>
        <v>5</v>
      </c>
      <c r="AU496" s="88">
        <f t="shared" si="100"/>
        <v>70</v>
      </c>
      <c r="AV496" s="89">
        <f t="shared" si="92"/>
        <v>75</v>
      </c>
    </row>
    <row r="497" spans="1:48" ht="164.25" customHeight="1" x14ac:dyDescent="0.3">
      <c r="A497" s="98" t="s">
        <v>3521</v>
      </c>
      <c r="B497" s="98" t="s">
        <v>385</v>
      </c>
      <c r="C497" s="339" t="s">
        <v>2617</v>
      </c>
      <c r="D497" s="146" t="s">
        <v>2215</v>
      </c>
      <c r="E497" s="80" t="s">
        <v>273</v>
      </c>
      <c r="F497" s="80" t="s">
        <v>273</v>
      </c>
      <c r="G497" s="80" t="s">
        <v>264</v>
      </c>
      <c r="H497" s="68" t="s">
        <v>273</v>
      </c>
      <c r="I497" s="80" t="s">
        <v>264</v>
      </c>
      <c r="J497" s="80" t="s">
        <v>273</v>
      </c>
      <c r="K497" s="96" t="s">
        <v>29</v>
      </c>
      <c r="L497" s="96" t="s">
        <v>14</v>
      </c>
      <c r="M497" s="69" t="str">
        <f t="shared" si="87"/>
        <v>B - Raro / 5 - Extremo</v>
      </c>
      <c r="N497" s="69" t="str">
        <f t="shared" si="88"/>
        <v>B5</v>
      </c>
      <c r="O497" s="70" t="str">
        <f>VLOOKUP(N497,'MATRIZ RAM VALORACIÓN'!$AD$10:$AE$45,2,0)</f>
        <v>Intermedio</v>
      </c>
      <c r="P497" s="71" t="str">
        <f t="shared" si="89"/>
        <v>Medio</v>
      </c>
      <c r="Q497" s="153" t="s">
        <v>1822</v>
      </c>
      <c r="R497" s="149" t="s">
        <v>1813</v>
      </c>
      <c r="S497" s="182" t="s">
        <v>45</v>
      </c>
      <c r="T497" s="172" t="s">
        <v>2096</v>
      </c>
      <c r="U497" s="85" t="s">
        <v>318</v>
      </c>
      <c r="V497" s="85" t="s">
        <v>267</v>
      </c>
      <c r="W497" s="68" t="s">
        <v>273</v>
      </c>
      <c r="X497" s="68" t="s">
        <v>273</v>
      </c>
      <c r="Y497" s="68" t="s">
        <v>273</v>
      </c>
      <c r="Z497" s="68" t="s">
        <v>264</v>
      </c>
      <c r="AA497" s="68" t="s">
        <v>264</v>
      </c>
      <c r="AB497" s="68" t="s">
        <v>264</v>
      </c>
      <c r="AC497" s="68" t="s">
        <v>264</v>
      </c>
      <c r="AD497" s="68" t="s">
        <v>264</v>
      </c>
      <c r="AE497" s="68" t="s">
        <v>264</v>
      </c>
      <c r="AF497" s="68" t="s">
        <v>264</v>
      </c>
      <c r="AG497" s="68" t="s">
        <v>273</v>
      </c>
      <c r="AH497" s="73" t="s">
        <v>22</v>
      </c>
      <c r="AI497" s="74" t="str">
        <f t="shared" si="98"/>
        <v>Moderado</v>
      </c>
      <c r="AJ497" s="75" t="s">
        <v>313</v>
      </c>
      <c r="AK497" s="99" t="s">
        <v>10</v>
      </c>
      <c r="AL497" s="99" t="s">
        <v>17</v>
      </c>
      <c r="AM497" s="98" t="str">
        <f t="shared" si="93"/>
        <v>B5FuerteDirectamente Indirectamente</v>
      </c>
      <c r="AN497" s="75" t="str">
        <f>VLOOKUP(AO497,Hoja3!$G$2:$H$648,2,0)</f>
        <v>A:Improbable / 4:Mayor</v>
      </c>
      <c r="AO497" s="69" t="str">
        <f>VLOOKUP(AM497,Hoja3!F:G,2,0)</f>
        <v>A4</v>
      </c>
      <c r="AP497" s="70" t="str">
        <f>VLOOKUP(AO497,'MATRIZ RAM VALORACIÓN'!$AD$10:$AE$45,2,0)</f>
        <v>Bajo</v>
      </c>
      <c r="AQ497" s="189"/>
      <c r="AR497" s="189"/>
      <c r="AS497" s="110"/>
      <c r="AT497" s="88">
        <f t="shared" si="99"/>
        <v>5</v>
      </c>
      <c r="AU497" s="88">
        <f t="shared" si="100"/>
        <v>70</v>
      </c>
      <c r="AV497" s="89">
        <f t="shared" si="92"/>
        <v>75</v>
      </c>
    </row>
    <row r="498" spans="1:48" ht="164.25" hidden="1" customHeight="1" x14ac:dyDescent="0.3">
      <c r="A498" s="98" t="s">
        <v>3521</v>
      </c>
      <c r="B498" s="98" t="s">
        <v>385</v>
      </c>
      <c r="C498" s="151" t="s">
        <v>1029</v>
      </c>
      <c r="D498" s="151" t="s">
        <v>3248</v>
      </c>
      <c r="E498" s="80" t="s">
        <v>264</v>
      </c>
      <c r="F498" s="80" t="s">
        <v>264</v>
      </c>
      <c r="G498" s="80" t="s">
        <v>264</v>
      </c>
      <c r="H498" s="80" t="s">
        <v>264</v>
      </c>
      <c r="I498" s="80" t="s">
        <v>264</v>
      </c>
      <c r="J498" s="80" t="s">
        <v>264</v>
      </c>
      <c r="K498" s="95" t="s">
        <v>7</v>
      </c>
      <c r="L498" s="95" t="s">
        <v>14</v>
      </c>
      <c r="M498" s="69" t="str">
        <f t="shared" si="87"/>
        <v>F - Con Certeza / 5 - Extremo</v>
      </c>
      <c r="N498" s="69" t="str">
        <f t="shared" si="88"/>
        <v>F5</v>
      </c>
      <c r="O498" s="70" t="str">
        <f>VLOOKUP(N498,'MATRIZ RAM VALORACIÓN'!$AD$10:$AE$45,2,0)</f>
        <v>Muy Alto</v>
      </c>
      <c r="P498" s="71" t="str">
        <f t="shared" si="89"/>
        <v>Muy Alto</v>
      </c>
      <c r="Q498" s="137" t="s">
        <v>2064</v>
      </c>
      <c r="R498" s="137" t="s">
        <v>1646</v>
      </c>
      <c r="S498" s="180" t="s">
        <v>18</v>
      </c>
      <c r="T498" s="175" t="s">
        <v>1651</v>
      </c>
      <c r="U498" s="73" t="s">
        <v>318</v>
      </c>
      <c r="V498" s="73" t="s">
        <v>267</v>
      </c>
      <c r="W498" s="68" t="s">
        <v>264</v>
      </c>
      <c r="X498" s="68" t="s">
        <v>273</v>
      </c>
      <c r="Y498" s="68" t="s">
        <v>264</v>
      </c>
      <c r="Z498" s="68" t="s">
        <v>264</v>
      </c>
      <c r="AA498" s="68" t="s">
        <v>264</v>
      </c>
      <c r="AB498" s="68" t="s">
        <v>264</v>
      </c>
      <c r="AC498" s="68" t="s">
        <v>273</v>
      </c>
      <c r="AD498" s="68" t="s">
        <v>264</v>
      </c>
      <c r="AE498" s="68" t="s">
        <v>264</v>
      </c>
      <c r="AF498" s="68" t="s">
        <v>264</v>
      </c>
      <c r="AG498" s="68" t="s">
        <v>273</v>
      </c>
      <c r="AH498" s="73" t="s">
        <v>22</v>
      </c>
      <c r="AI498" s="74" t="str">
        <f t="shared" si="98"/>
        <v>Débil</v>
      </c>
      <c r="AJ498" s="75" t="s">
        <v>313</v>
      </c>
      <c r="AK498" s="99" t="s">
        <v>10</v>
      </c>
      <c r="AL498" s="99" t="s">
        <v>17</v>
      </c>
      <c r="AM498" s="98" t="str">
        <f t="shared" si="93"/>
        <v>F5FuerteDirectamente Indirectamente</v>
      </c>
      <c r="AN498" s="75" t="str">
        <f>VLOOKUP(AO498,Hoja3!$G$2:$H$648,2,0)</f>
        <v>D:Probable / 4:Mayor</v>
      </c>
      <c r="AO498" s="69" t="str">
        <f>VLOOKUP(AM498,Hoja3!F:G,2,0)</f>
        <v>D4</v>
      </c>
      <c r="AP498" s="70" t="str">
        <f>VLOOKUP(AO498,'MATRIZ RAM VALORACIÓN'!$AD$10:$AE$45,2,0)</f>
        <v>Intermedio</v>
      </c>
      <c r="AQ498" s="189"/>
      <c r="AR498" s="189"/>
      <c r="AS498" s="110"/>
      <c r="AT498" s="88"/>
      <c r="AU498" s="88"/>
      <c r="AV498" s="89"/>
    </row>
    <row r="499" spans="1:48" ht="164.25" hidden="1" customHeight="1" x14ac:dyDescent="0.3">
      <c r="A499" s="98" t="s">
        <v>3521</v>
      </c>
      <c r="B499" s="98" t="s">
        <v>385</v>
      </c>
      <c r="C499" s="151" t="s">
        <v>1029</v>
      </c>
      <c r="D499" s="151" t="s">
        <v>1030</v>
      </c>
      <c r="E499" s="80" t="s">
        <v>264</v>
      </c>
      <c r="F499" s="80" t="s">
        <v>264</v>
      </c>
      <c r="G499" s="80" t="s">
        <v>264</v>
      </c>
      <c r="H499" s="80" t="s">
        <v>264</v>
      </c>
      <c r="I499" s="80" t="s">
        <v>264</v>
      </c>
      <c r="J499" s="80" t="s">
        <v>264</v>
      </c>
      <c r="K499" s="95" t="s">
        <v>7</v>
      </c>
      <c r="L499" s="95" t="s">
        <v>14</v>
      </c>
      <c r="M499" s="69" t="str">
        <f t="shared" si="87"/>
        <v>F - Con Certeza / 5 - Extremo</v>
      </c>
      <c r="N499" s="69" t="str">
        <f t="shared" si="88"/>
        <v>F5</v>
      </c>
      <c r="O499" s="70" t="str">
        <f>VLOOKUP(N499,'MATRIZ RAM VALORACIÓN'!$AD$10:$AE$45,2,0)</f>
        <v>Muy Alto</v>
      </c>
      <c r="P499" s="71" t="str">
        <f t="shared" si="89"/>
        <v>Muy Alto</v>
      </c>
      <c r="Q499" s="115" t="s">
        <v>1824</v>
      </c>
      <c r="R499" s="137" t="s">
        <v>1823</v>
      </c>
      <c r="S499" s="180" t="s">
        <v>38</v>
      </c>
      <c r="T499" s="94" t="s">
        <v>1031</v>
      </c>
      <c r="U499" s="73" t="s">
        <v>318</v>
      </c>
      <c r="V499" s="73" t="s">
        <v>267</v>
      </c>
      <c r="W499" s="68" t="s">
        <v>264</v>
      </c>
      <c r="X499" s="68" t="s">
        <v>264</v>
      </c>
      <c r="Y499" s="68" t="s">
        <v>264</v>
      </c>
      <c r="Z499" s="68" t="s">
        <v>264</v>
      </c>
      <c r="AA499" s="68" t="s">
        <v>264</v>
      </c>
      <c r="AB499" s="68" t="s">
        <v>264</v>
      </c>
      <c r="AC499" s="68" t="s">
        <v>273</v>
      </c>
      <c r="AD499" s="68" t="s">
        <v>264</v>
      </c>
      <c r="AE499" s="68" t="s">
        <v>264</v>
      </c>
      <c r="AF499" s="68" t="s">
        <v>264</v>
      </c>
      <c r="AG499" s="68" t="s">
        <v>273</v>
      </c>
      <c r="AH499" s="73" t="s">
        <v>22</v>
      </c>
      <c r="AI499" s="74" t="str">
        <f t="shared" si="98"/>
        <v>Débil</v>
      </c>
      <c r="AJ499" s="75" t="s">
        <v>313</v>
      </c>
      <c r="AK499" s="99" t="s">
        <v>10</v>
      </c>
      <c r="AL499" s="99" t="s">
        <v>17</v>
      </c>
      <c r="AM499" s="98" t="str">
        <f t="shared" si="93"/>
        <v>F5FuerteDirectamente Indirectamente</v>
      </c>
      <c r="AN499" s="75" t="str">
        <f>VLOOKUP(AO499,Hoja3!$G$2:$H$648,2,0)</f>
        <v>D:Probable / 4:Mayor</v>
      </c>
      <c r="AO499" s="69" t="str">
        <f>VLOOKUP(AM499,Hoja3!F:G,2,0)</f>
        <v>D4</v>
      </c>
      <c r="AP499" s="70" t="str">
        <f>VLOOKUP(AO499,'MATRIZ RAM VALORACIÓN'!$AD$10:$AE$45,2,0)</f>
        <v>Intermedio</v>
      </c>
      <c r="AQ499" s="189"/>
      <c r="AR499" s="189"/>
      <c r="AS499" s="110"/>
      <c r="AT499" s="88"/>
      <c r="AU499" s="88"/>
      <c r="AV499" s="89"/>
    </row>
    <row r="500" spans="1:48" ht="164.25" hidden="1" customHeight="1" x14ac:dyDescent="0.3">
      <c r="A500" s="98" t="s">
        <v>3521</v>
      </c>
      <c r="B500" s="98" t="s">
        <v>385</v>
      </c>
      <c r="C500" s="151" t="s">
        <v>1029</v>
      </c>
      <c r="D500" s="151" t="s">
        <v>3248</v>
      </c>
      <c r="E500" s="80" t="s">
        <v>264</v>
      </c>
      <c r="F500" s="80" t="s">
        <v>264</v>
      </c>
      <c r="G500" s="80" t="s">
        <v>264</v>
      </c>
      <c r="H500" s="80" t="s">
        <v>264</v>
      </c>
      <c r="I500" s="80" t="s">
        <v>264</v>
      </c>
      <c r="J500" s="80" t="s">
        <v>264</v>
      </c>
      <c r="K500" s="95" t="s">
        <v>7</v>
      </c>
      <c r="L500" s="95" t="s">
        <v>14</v>
      </c>
      <c r="M500" s="69" t="str">
        <f t="shared" si="87"/>
        <v>F - Con Certeza / 5 - Extremo</v>
      </c>
      <c r="N500" s="69" t="str">
        <f t="shared" si="88"/>
        <v>F5</v>
      </c>
      <c r="O500" s="70" t="str">
        <f>VLOOKUP(N500,'MATRIZ RAM VALORACIÓN'!$AD$10:$AE$45,2,0)</f>
        <v>Muy Alto</v>
      </c>
      <c r="P500" s="71" t="str">
        <f t="shared" si="89"/>
        <v>Muy Alto</v>
      </c>
      <c r="Q500" s="115" t="s">
        <v>1647</v>
      </c>
      <c r="R500" s="137" t="s">
        <v>3194</v>
      </c>
      <c r="S500" s="180" t="s">
        <v>45</v>
      </c>
      <c r="T500" s="94" t="s">
        <v>1653</v>
      </c>
      <c r="U500" s="73" t="s">
        <v>318</v>
      </c>
      <c r="V500" s="73" t="s">
        <v>267</v>
      </c>
      <c r="W500" s="68" t="s">
        <v>264</v>
      </c>
      <c r="X500" s="68" t="s">
        <v>273</v>
      </c>
      <c r="Y500" s="68" t="s">
        <v>264</v>
      </c>
      <c r="Z500" s="68" t="s">
        <v>264</v>
      </c>
      <c r="AA500" s="68" t="s">
        <v>264</v>
      </c>
      <c r="AB500" s="68" t="s">
        <v>264</v>
      </c>
      <c r="AC500" s="68" t="s">
        <v>273</v>
      </c>
      <c r="AD500" s="68" t="s">
        <v>273</v>
      </c>
      <c r="AE500" s="68" t="s">
        <v>264</v>
      </c>
      <c r="AF500" s="68" t="s">
        <v>264</v>
      </c>
      <c r="AG500" s="68" t="s">
        <v>273</v>
      </c>
      <c r="AH500" s="73" t="s">
        <v>22</v>
      </c>
      <c r="AI500" s="74" t="str">
        <f t="shared" si="98"/>
        <v>Débil</v>
      </c>
      <c r="AJ500" s="75" t="s">
        <v>313</v>
      </c>
      <c r="AK500" s="99" t="s">
        <v>10</v>
      </c>
      <c r="AL500" s="99" t="s">
        <v>17</v>
      </c>
      <c r="AM500" s="98" t="str">
        <f t="shared" si="93"/>
        <v>F5FuerteDirectamente Indirectamente</v>
      </c>
      <c r="AN500" s="75" t="str">
        <f>VLOOKUP(AO500,Hoja3!$G$2:$H$648,2,0)</f>
        <v>D:Probable / 4:Mayor</v>
      </c>
      <c r="AO500" s="69" t="str">
        <f>VLOOKUP(AM500,Hoja3!F:G,2,0)</f>
        <v>D4</v>
      </c>
      <c r="AP500" s="70" t="str">
        <f>VLOOKUP(AO500,'MATRIZ RAM VALORACIÓN'!$AD$10:$AE$45,2,0)</f>
        <v>Intermedio</v>
      </c>
      <c r="AQ500" s="189"/>
      <c r="AR500" s="189"/>
      <c r="AS500" s="110"/>
      <c r="AT500" s="88"/>
      <c r="AU500" s="88"/>
      <c r="AV500" s="89"/>
    </row>
    <row r="501" spans="1:48" ht="164.25" hidden="1" customHeight="1" x14ac:dyDescent="0.3">
      <c r="A501" s="98" t="s">
        <v>3521</v>
      </c>
      <c r="B501" s="98" t="s">
        <v>385</v>
      </c>
      <c r="C501" s="151" t="s">
        <v>1032</v>
      </c>
      <c r="D501" s="151" t="s">
        <v>3248</v>
      </c>
      <c r="E501" s="80" t="s">
        <v>264</v>
      </c>
      <c r="F501" s="80" t="s">
        <v>264</v>
      </c>
      <c r="G501" s="80" t="s">
        <v>264</v>
      </c>
      <c r="H501" s="80" t="s">
        <v>264</v>
      </c>
      <c r="I501" s="80" t="s">
        <v>264</v>
      </c>
      <c r="J501" s="80" t="s">
        <v>264</v>
      </c>
      <c r="K501" s="95" t="s">
        <v>7</v>
      </c>
      <c r="L501" s="95" t="s">
        <v>14</v>
      </c>
      <c r="M501" s="69" t="str">
        <f t="shared" si="87"/>
        <v>F - Con Certeza / 5 - Extremo</v>
      </c>
      <c r="N501" s="69" t="str">
        <f t="shared" si="88"/>
        <v>F5</v>
      </c>
      <c r="O501" s="70" t="str">
        <f>VLOOKUP(N501,'MATRIZ RAM VALORACIÓN'!$AD$10:$AE$45,2,0)</f>
        <v>Muy Alto</v>
      </c>
      <c r="P501" s="71" t="str">
        <f t="shared" si="89"/>
        <v>Muy Alto</v>
      </c>
      <c r="Q501" s="115" t="s">
        <v>1655</v>
      </c>
      <c r="R501" s="137" t="s">
        <v>1654</v>
      </c>
      <c r="S501" s="180" t="s">
        <v>23</v>
      </c>
      <c r="T501" s="171" t="s">
        <v>1648</v>
      </c>
      <c r="U501" s="73" t="s">
        <v>318</v>
      </c>
      <c r="V501" s="73" t="s">
        <v>267</v>
      </c>
      <c r="W501" s="68" t="s">
        <v>264</v>
      </c>
      <c r="X501" s="68" t="s">
        <v>273</v>
      </c>
      <c r="Y501" s="68" t="s">
        <v>264</v>
      </c>
      <c r="Z501" s="68" t="s">
        <v>264</v>
      </c>
      <c r="AA501" s="68" t="s">
        <v>264</v>
      </c>
      <c r="AB501" s="68" t="s">
        <v>264</v>
      </c>
      <c r="AC501" s="68" t="s">
        <v>273</v>
      </c>
      <c r="AD501" s="68" t="s">
        <v>264</v>
      </c>
      <c r="AE501" s="68" t="s">
        <v>264</v>
      </c>
      <c r="AF501" s="68" t="s">
        <v>264</v>
      </c>
      <c r="AG501" s="68" t="s">
        <v>273</v>
      </c>
      <c r="AH501" s="73" t="s">
        <v>22</v>
      </c>
      <c r="AI501" s="74" t="str">
        <f t="shared" si="98"/>
        <v>Débil</v>
      </c>
      <c r="AJ501" s="75" t="s">
        <v>313</v>
      </c>
      <c r="AK501" s="99" t="s">
        <v>10</v>
      </c>
      <c r="AL501" s="99" t="s">
        <v>17</v>
      </c>
      <c r="AM501" s="98" t="str">
        <f t="shared" si="93"/>
        <v>F5FuerteDirectamente Indirectamente</v>
      </c>
      <c r="AN501" s="75" t="str">
        <f>VLOOKUP(AO501,Hoja3!$G$2:$H$648,2,0)</f>
        <v>D:Probable / 4:Mayor</v>
      </c>
      <c r="AO501" s="69" t="str">
        <f>VLOOKUP(AM501,Hoja3!F:G,2,0)</f>
        <v>D4</v>
      </c>
      <c r="AP501" s="70" t="str">
        <f>VLOOKUP(AO501,'MATRIZ RAM VALORACIÓN'!$AD$10:$AE$45,2,0)</f>
        <v>Intermedio</v>
      </c>
      <c r="AQ501" s="189"/>
      <c r="AR501" s="189"/>
      <c r="AS501" s="110"/>
      <c r="AT501" s="88"/>
      <c r="AU501" s="88"/>
      <c r="AV501" s="89"/>
    </row>
    <row r="502" spans="1:48" ht="164.25" customHeight="1" x14ac:dyDescent="0.3">
      <c r="A502" s="98" t="s">
        <v>3521</v>
      </c>
      <c r="B502" s="98" t="s">
        <v>385</v>
      </c>
      <c r="C502" s="340" t="s">
        <v>1026</v>
      </c>
      <c r="D502" s="151" t="s">
        <v>1858</v>
      </c>
      <c r="E502" s="80" t="s">
        <v>264</v>
      </c>
      <c r="F502" s="80" t="s">
        <v>273</v>
      </c>
      <c r="G502" s="80" t="s">
        <v>264</v>
      </c>
      <c r="H502" s="80" t="s">
        <v>273</v>
      </c>
      <c r="I502" s="80" t="s">
        <v>273</v>
      </c>
      <c r="J502" s="80" t="s">
        <v>264</v>
      </c>
      <c r="K502" s="95" t="s">
        <v>7</v>
      </c>
      <c r="L502" s="95" t="s">
        <v>8</v>
      </c>
      <c r="M502" s="69" t="str">
        <f t="shared" si="87"/>
        <v>F - Con Certeza / 6 - Catastrófico</v>
      </c>
      <c r="N502" s="69" t="str">
        <f t="shared" si="88"/>
        <v>F6</v>
      </c>
      <c r="O502" s="70" t="str">
        <f>VLOOKUP(N502,'MATRIZ RAM VALORACIÓN'!$AD$10:$AE$45,2,0)</f>
        <v>Muy Alto</v>
      </c>
      <c r="P502" s="71" t="str">
        <f t="shared" si="89"/>
        <v>Muy Alto</v>
      </c>
      <c r="Q502" s="115" t="s">
        <v>3519</v>
      </c>
      <c r="R502" s="137" t="s">
        <v>3518</v>
      </c>
      <c r="S502" s="180" t="s">
        <v>33</v>
      </c>
      <c r="T502" s="94" t="s">
        <v>2097</v>
      </c>
      <c r="U502" s="73" t="s">
        <v>318</v>
      </c>
      <c r="V502" s="73" t="s">
        <v>267</v>
      </c>
      <c r="W502" s="68" t="s">
        <v>273</v>
      </c>
      <c r="X502" s="68" t="s">
        <v>264</v>
      </c>
      <c r="Y502" s="68" t="s">
        <v>273</v>
      </c>
      <c r="Z502" s="68" t="s">
        <v>264</v>
      </c>
      <c r="AA502" s="68" t="s">
        <v>273</v>
      </c>
      <c r="AB502" s="68" t="s">
        <v>264</v>
      </c>
      <c r="AC502" s="68" t="s">
        <v>273</v>
      </c>
      <c r="AD502" s="68" t="s">
        <v>264</v>
      </c>
      <c r="AE502" s="68" t="s">
        <v>264</v>
      </c>
      <c r="AF502" s="68" t="s">
        <v>264</v>
      </c>
      <c r="AG502" s="68" t="s">
        <v>273</v>
      </c>
      <c r="AH502" s="73" t="s">
        <v>22</v>
      </c>
      <c r="AI502" s="74" t="str">
        <f t="shared" si="98"/>
        <v>Débil</v>
      </c>
      <c r="AJ502" s="75" t="s">
        <v>313</v>
      </c>
      <c r="AK502" s="99" t="s">
        <v>10</v>
      </c>
      <c r="AL502" s="99" t="s">
        <v>17</v>
      </c>
      <c r="AM502" s="98" t="str">
        <f t="shared" si="93"/>
        <v>F6FuerteDirectamente Indirectamente</v>
      </c>
      <c r="AN502" s="75" t="str">
        <f>VLOOKUP(AO502,Hoja3!$G$2:$H$648,2,0)</f>
        <v>D:Probable / 5:Extremo</v>
      </c>
      <c r="AO502" s="69" t="str">
        <f>VLOOKUP(AM502,Hoja3!F:G,2,0)</f>
        <v>D5</v>
      </c>
      <c r="AP502" s="70" t="str">
        <f>VLOOKUP(AO502,'MATRIZ RAM VALORACIÓN'!$AD$10:$AE$45,2,0)</f>
        <v>Alto</v>
      </c>
      <c r="AQ502" s="189"/>
      <c r="AR502" s="189"/>
      <c r="AS502" s="110"/>
      <c r="AT502" s="88"/>
      <c r="AU502" s="88"/>
      <c r="AV502" s="89"/>
    </row>
    <row r="503" spans="1:48" ht="164.25" customHeight="1" x14ac:dyDescent="0.3">
      <c r="A503" s="98" t="s">
        <v>3521</v>
      </c>
      <c r="B503" s="98" t="s">
        <v>385</v>
      </c>
      <c r="C503" s="340" t="s">
        <v>2616</v>
      </c>
      <c r="D503" s="151" t="s">
        <v>2214</v>
      </c>
      <c r="E503" s="80" t="s">
        <v>273</v>
      </c>
      <c r="F503" s="80" t="s">
        <v>273</v>
      </c>
      <c r="G503" s="80" t="s">
        <v>273</v>
      </c>
      <c r="H503" s="80" t="s">
        <v>273</v>
      </c>
      <c r="I503" s="80" t="s">
        <v>264</v>
      </c>
      <c r="J503" s="80" t="s">
        <v>273</v>
      </c>
      <c r="K503" s="95" t="s">
        <v>29</v>
      </c>
      <c r="L503" s="95" t="s">
        <v>14</v>
      </c>
      <c r="M503" s="69" t="str">
        <f t="shared" si="87"/>
        <v>B - Raro / 5 - Extremo</v>
      </c>
      <c r="N503" s="69" t="str">
        <f t="shared" si="88"/>
        <v>B5</v>
      </c>
      <c r="O503" s="70" t="str">
        <f>VLOOKUP(N503,'MATRIZ RAM VALORACIÓN'!$AD$10:$AE$45,2,0)</f>
        <v>Intermedio</v>
      </c>
      <c r="P503" s="71" t="str">
        <f t="shared" si="89"/>
        <v>Medio</v>
      </c>
      <c r="Q503" s="146" t="s">
        <v>1838</v>
      </c>
      <c r="R503" s="147" t="s">
        <v>2318</v>
      </c>
      <c r="S503" s="180" t="s">
        <v>45</v>
      </c>
      <c r="T503" s="94" t="s">
        <v>2091</v>
      </c>
      <c r="U503" s="73" t="s">
        <v>318</v>
      </c>
      <c r="V503" s="73" t="s">
        <v>267</v>
      </c>
      <c r="W503" s="68" t="s">
        <v>273</v>
      </c>
      <c r="X503" s="68" t="s">
        <v>273</v>
      </c>
      <c r="Y503" s="68" t="s">
        <v>273</v>
      </c>
      <c r="Z503" s="68" t="s">
        <v>273</v>
      </c>
      <c r="AA503" s="68" t="s">
        <v>273</v>
      </c>
      <c r="AB503" s="68" t="s">
        <v>273</v>
      </c>
      <c r="AC503" s="68" t="s">
        <v>264</v>
      </c>
      <c r="AD503" s="68" t="s">
        <v>264</v>
      </c>
      <c r="AE503" s="68" t="s">
        <v>264</v>
      </c>
      <c r="AF503" s="68" t="s">
        <v>264</v>
      </c>
      <c r="AG503" s="68" t="s">
        <v>273</v>
      </c>
      <c r="AH503" s="73" t="s">
        <v>22</v>
      </c>
      <c r="AI503" s="74" t="str">
        <f t="shared" si="98"/>
        <v>Débil</v>
      </c>
      <c r="AJ503" s="75" t="s">
        <v>313</v>
      </c>
      <c r="AK503" s="99" t="s">
        <v>10</v>
      </c>
      <c r="AL503" s="99" t="s">
        <v>17</v>
      </c>
      <c r="AM503" s="98" t="str">
        <f t="shared" si="93"/>
        <v>B5FuerteDirectamente Indirectamente</v>
      </c>
      <c r="AN503" s="75" t="str">
        <f>VLOOKUP(AO503,Hoja3!$G$2:$H$648,2,0)</f>
        <v>A:Improbable / 4:Mayor</v>
      </c>
      <c r="AO503" s="69" t="str">
        <f>VLOOKUP(AM503,Hoja3!F:G,2,0)</f>
        <v>A4</v>
      </c>
      <c r="AP503" s="70" t="str">
        <f>VLOOKUP(AO503,'MATRIZ RAM VALORACIÓN'!$AD$10:$AE$45,2,0)</f>
        <v>Bajo</v>
      </c>
      <c r="AQ503" s="189"/>
      <c r="AR503" s="189"/>
      <c r="AS503" s="110"/>
      <c r="AT503" s="88"/>
      <c r="AU503" s="88"/>
      <c r="AV503" s="89"/>
    </row>
    <row r="504" spans="1:48" ht="164.25" customHeight="1" x14ac:dyDescent="0.3">
      <c r="A504" s="98" t="s">
        <v>3521</v>
      </c>
      <c r="B504" s="98" t="s">
        <v>385</v>
      </c>
      <c r="C504" s="340" t="s">
        <v>2616</v>
      </c>
      <c r="D504" s="151" t="s">
        <v>2214</v>
      </c>
      <c r="E504" s="80" t="s">
        <v>273</v>
      </c>
      <c r="F504" s="80" t="s">
        <v>273</v>
      </c>
      <c r="G504" s="80" t="s">
        <v>273</v>
      </c>
      <c r="H504" s="80" t="s">
        <v>273</v>
      </c>
      <c r="I504" s="80" t="s">
        <v>264</v>
      </c>
      <c r="J504" s="80" t="s">
        <v>273</v>
      </c>
      <c r="K504" s="95" t="s">
        <v>29</v>
      </c>
      <c r="L504" s="95" t="s">
        <v>14</v>
      </c>
      <c r="M504" s="69" t="str">
        <f t="shared" si="87"/>
        <v>B - Raro / 5 - Extremo</v>
      </c>
      <c r="N504" s="69" t="str">
        <f t="shared" si="88"/>
        <v>B5</v>
      </c>
      <c r="O504" s="70" t="str">
        <f>VLOOKUP(N504,'MATRIZ RAM VALORACIÓN'!$AD$10:$AE$45,2,0)</f>
        <v>Intermedio</v>
      </c>
      <c r="P504" s="71" t="str">
        <f t="shared" si="89"/>
        <v>Medio</v>
      </c>
      <c r="Q504" s="145" t="s">
        <v>1899</v>
      </c>
      <c r="R504" s="147" t="s">
        <v>1900</v>
      </c>
      <c r="S504" s="180" t="s">
        <v>33</v>
      </c>
      <c r="T504" s="146" t="s">
        <v>2380</v>
      </c>
      <c r="U504" s="73" t="s">
        <v>318</v>
      </c>
      <c r="V504" s="73" t="s">
        <v>267</v>
      </c>
      <c r="W504" s="68" t="s">
        <v>273</v>
      </c>
      <c r="X504" s="68" t="s">
        <v>273</v>
      </c>
      <c r="Y504" s="68" t="s">
        <v>273</v>
      </c>
      <c r="Z504" s="68" t="s">
        <v>273</v>
      </c>
      <c r="AA504" s="68" t="s">
        <v>273</v>
      </c>
      <c r="AB504" s="68" t="s">
        <v>273</v>
      </c>
      <c r="AC504" s="68" t="s">
        <v>264</v>
      </c>
      <c r="AD504" s="68" t="s">
        <v>264</v>
      </c>
      <c r="AE504" s="68" t="s">
        <v>264</v>
      </c>
      <c r="AF504" s="68" t="s">
        <v>264</v>
      </c>
      <c r="AG504" s="68" t="s">
        <v>273</v>
      </c>
      <c r="AH504" s="73" t="s">
        <v>22</v>
      </c>
      <c r="AI504" s="74" t="str">
        <f t="shared" si="98"/>
        <v>Débil</v>
      </c>
      <c r="AJ504" s="75" t="s">
        <v>313</v>
      </c>
      <c r="AK504" s="99" t="s">
        <v>10</v>
      </c>
      <c r="AL504" s="99" t="s">
        <v>17</v>
      </c>
      <c r="AM504" s="98" t="str">
        <f t="shared" si="93"/>
        <v>B5FuerteDirectamente Indirectamente</v>
      </c>
      <c r="AN504" s="75" t="str">
        <f>VLOOKUP(AO504,Hoja3!$G$2:$H$648,2,0)</f>
        <v>A:Improbable / 4:Mayor</v>
      </c>
      <c r="AO504" s="69" t="str">
        <f>VLOOKUP(AM504,Hoja3!F:G,2,0)</f>
        <v>A4</v>
      </c>
      <c r="AP504" s="70" t="str">
        <f>VLOOKUP(AO504,'MATRIZ RAM VALORACIÓN'!$AD$10:$AE$45,2,0)</f>
        <v>Bajo</v>
      </c>
      <c r="AQ504" s="189"/>
      <c r="AR504" s="189"/>
      <c r="AS504" s="110"/>
      <c r="AT504" s="88"/>
      <c r="AU504" s="88"/>
      <c r="AV504" s="89"/>
    </row>
    <row r="505" spans="1:48" ht="164.25" customHeight="1" x14ac:dyDescent="0.3">
      <c r="A505" s="98" t="s">
        <v>3521</v>
      </c>
      <c r="B505" s="98" t="s">
        <v>385</v>
      </c>
      <c r="C505" s="333" t="s">
        <v>2616</v>
      </c>
      <c r="D505" s="163" t="s">
        <v>2214</v>
      </c>
      <c r="E505" s="80" t="s">
        <v>273</v>
      </c>
      <c r="F505" s="80" t="s">
        <v>273</v>
      </c>
      <c r="G505" s="80" t="s">
        <v>273</v>
      </c>
      <c r="H505" s="80" t="s">
        <v>273</v>
      </c>
      <c r="I505" s="80" t="s">
        <v>264</v>
      </c>
      <c r="J505" s="80" t="s">
        <v>273</v>
      </c>
      <c r="K505" s="95" t="s">
        <v>29</v>
      </c>
      <c r="L505" s="95" t="s">
        <v>14</v>
      </c>
      <c r="M505" s="69" t="str">
        <f t="shared" si="87"/>
        <v>B - Raro / 5 - Extremo</v>
      </c>
      <c r="N505" s="69" t="str">
        <f t="shared" si="88"/>
        <v>B5</v>
      </c>
      <c r="O505" s="70" t="str">
        <f>VLOOKUP(N505,'MATRIZ RAM VALORACIÓN'!$AD$10:$AE$45,2,0)</f>
        <v>Intermedio</v>
      </c>
      <c r="P505" s="71" t="str">
        <f t="shared" si="89"/>
        <v>Medio</v>
      </c>
      <c r="Q505" s="147" t="s">
        <v>1901</v>
      </c>
      <c r="R505" s="147" t="s">
        <v>519</v>
      </c>
      <c r="S505" s="180" t="s">
        <v>359</v>
      </c>
      <c r="T505" s="146" t="s">
        <v>1902</v>
      </c>
      <c r="U505" s="73" t="s">
        <v>311</v>
      </c>
      <c r="V505" s="73" t="s">
        <v>265</v>
      </c>
      <c r="W505" s="68" t="s">
        <v>273</v>
      </c>
      <c r="X505" s="68" t="s">
        <v>273</v>
      </c>
      <c r="Y505" s="68" t="s">
        <v>273</v>
      </c>
      <c r="Z505" s="68" t="s">
        <v>273</v>
      </c>
      <c r="AA505" s="68" t="s">
        <v>273</v>
      </c>
      <c r="AB505" s="68" t="s">
        <v>264</v>
      </c>
      <c r="AC505" s="68" t="s">
        <v>264</v>
      </c>
      <c r="AD505" s="68" t="s">
        <v>264</v>
      </c>
      <c r="AE505" s="68" t="s">
        <v>264</v>
      </c>
      <c r="AF505" s="68" t="s">
        <v>264</v>
      </c>
      <c r="AG505" s="68" t="s">
        <v>273</v>
      </c>
      <c r="AH505" s="73" t="s">
        <v>22</v>
      </c>
      <c r="AI505" s="74" t="str">
        <f t="shared" si="98"/>
        <v>Débil</v>
      </c>
      <c r="AJ505" s="75" t="s">
        <v>313</v>
      </c>
      <c r="AK505" s="99" t="s">
        <v>10</v>
      </c>
      <c r="AL505" s="99" t="s">
        <v>17</v>
      </c>
      <c r="AM505" s="98" t="str">
        <f t="shared" si="93"/>
        <v>B5FuerteDirectamente Indirectamente</v>
      </c>
      <c r="AN505" s="75" t="str">
        <f>VLOOKUP(AO505,Hoja3!$G$2:$H$648,2,0)</f>
        <v>A:Improbable / 4:Mayor</v>
      </c>
      <c r="AO505" s="69" t="str">
        <f>VLOOKUP(AM505,Hoja3!F:G,2,0)</f>
        <v>A4</v>
      </c>
      <c r="AP505" s="70" t="str">
        <f>VLOOKUP(AO505,'MATRIZ RAM VALORACIÓN'!$AD$10:$AE$45,2,0)</f>
        <v>Bajo</v>
      </c>
      <c r="AQ505" s="189"/>
      <c r="AR505" s="189"/>
      <c r="AS505" s="110"/>
      <c r="AT505" s="88"/>
      <c r="AU505" s="88"/>
      <c r="AV505" s="89"/>
    </row>
    <row r="506" spans="1:48" ht="164.25" customHeight="1" x14ac:dyDescent="0.3">
      <c r="A506" s="98" t="s">
        <v>3521</v>
      </c>
      <c r="B506" s="98" t="s">
        <v>385</v>
      </c>
      <c r="C506" s="333" t="s">
        <v>2616</v>
      </c>
      <c r="D506" s="163" t="s">
        <v>2214</v>
      </c>
      <c r="E506" s="80" t="s">
        <v>273</v>
      </c>
      <c r="F506" s="80" t="s">
        <v>273</v>
      </c>
      <c r="G506" s="80" t="s">
        <v>273</v>
      </c>
      <c r="H506" s="80" t="s">
        <v>273</v>
      </c>
      <c r="I506" s="80" t="s">
        <v>264</v>
      </c>
      <c r="J506" s="80" t="s">
        <v>273</v>
      </c>
      <c r="K506" s="95" t="s">
        <v>29</v>
      </c>
      <c r="L506" s="95" t="s">
        <v>14</v>
      </c>
      <c r="M506" s="69" t="str">
        <f t="shared" si="87"/>
        <v>B - Raro / 5 - Extremo</v>
      </c>
      <c r="N506" s="69" t="str">
        <f t="shared" si="88"/>
        <v>B5</v>
      </c>
      <c r="O506" s="70" t="str">
        <f>VLOOKUP(N506,'MATRIZ RAM VALORACIÓN'!$AD$10:$AE$45,2,0)</f>
        <v>Intermedio</v>
      </c>
      <c r="P506" s="71" t="str">
        <f t="shared" si="89"/>
        <v>Medio</v>
      </c>
      <c r="Q506" s="147" t="s">
        <v>1894</v>
      </c>
      <c r="R506" s="101" t="s">
        <v>1903</v>
      </c>
      <c r="S506" s="180" t="s">
        <v>43</v>
      </c>
      <c r="T506" s="115" t="s">
        <v>2086</v>
      </c>
      <c r="U506" s="73" t="s">
        <v>311</v>
      </c>
      <c r="V506" s="73" t="s">
        <v>265</v>
      </c>
      <c r="W506" s="68" t="s">
        <v>273</v>
      </c>
      <c r="X506" s="68" t="s">
        <v>273</v>
      </c>
      <c r="Y506" s="68" t="s">
        <v>273</v>
      </c>
      <c r="Z506" s="68" t="s">
        <v>273</v>
      </c>
      <c r="AA506" s="68" t="s">
        <v>264</v>
      </c>
      <c r="AB506" s="68" t="s">
        <v>264</v>
      </c>
      <c r="AC506" s="68" t="s">
        <v>264</v>
      </c>
      <c r="AD506" s="68" t="s">
        <v>273</v>
      </c>
      <c r="AE506" s="68" t="s">
        <v>264</v>
      </c>
      <c r="AF506" s="68" t="s">
        <v>264</v>
      </c>
      <c r="AG506" s="68" t="s">
        <v>273</v>
      </c>
      <c r="AH506" s="73" t="s">
        <v>22</v>
      </c>
      <c r="AI506" s="74" t="str">
        <f t="shared" si="98"/>
        <v>Débil</v>
      </c>
      <c r="AJ506" s="75" t="s">
        <v>313</v>
      </c>
      <c r="AK506" s="99" t="s">
        <v>10</v>
      </c>
      <c r="AL506" s="99" t="s">
        <v>17</v>
      </c>
      <c r="AM506" s="98" t="str">
        <f t="shared" si="93"/>
        <v>B5FuerteDirectamente Indirectamente</v>
      </c>
      <c r="AN506" s="75" t="str">
        <f>VLOOKUP(AO506,Hoja3!$G$2:$H$648,2,0)</f>
        <v>A:Improbable / 4:Mayor</v>
      </c>
      <c r="AO506" s="69" t="str">
        <f>VLOOKUP(AM506,Hoja3!F:G,2,0)</f>
        <v>A4</v>
      </c>
      <c r="AP506" s="70" t="str">
        <f>VLOOKUP(AO506,'MATRIZ RAM VALORACIÓN'!$AD$10:$AE$45,2,0)</f>
        <v>Bajo</v>
      </c>
      <c r="AQ506" s="189"/>
      <c r="AR506" s="189"/>
      <c r="AS506" s="110"/>
      <c r="AT506" s="88"/>
      <c r="AU506" s="88"/>
      <c r="AV506" s="89"/>
    </row>
    <row r="507" spans="1:48" ht="164.25" customHeight="1" x14ac:dyDescent="0.3">
      <c r="A507" s="98" t="s">
        <v>3521</v>
      </c>
      <c r="B507" s="98" t="s">
        <v>385</v>
      </c>
      <c r="C507" s="333" t="s">
        <v>2616</v>
      </c>
      <c r="D507" s="163" t="s">
        <v>2214</v>
      </c>
      <c r="E507" s="80" t="s">
        <v>273</v>
      </c>
      <c r="F507" s="80" t="s">
        <v>273</v>
      </c>
      <c r="G507" s="80" t="s">
        <v>273</v>
      </c>
      <c r="H507" s="80" t="s">
        <v>273</v>
      </c>
      <c r="I507" s="80" t="s">
        <v>264</v>
      </c>
      <c r="J507" s="80" t="s">
        <v>273</v>
      </c>
      <c r="K507" s="95" t="s">
        <v>29</v>
      </c>
      <c r="L507" s="95" t="s">
        <v>14</v>
      </c>
      <c r="M507" s="69" t="str">
        <f t="shared" si="87"/>
        <v>B - Raro / 5 - Extremo</v>
      </c>
      <c r="N507" s="69" t="str">
        <f t="shared" si="88"/>
        <v>B5</v>
      </c>
      <c r="O507" s="70" t="str">
        <f>VLOOKUP(N507,'MATRIZ RAM VALORACIÓN'!$AD$10:$AE$45,2,0)</f>
        <v>Intermedio</v>
      </c>
      <c r="P507" s="71" t="str">
        <f t="shared" si="89"/>
        <v>Medio</v>
      </c>
      <c r="Q507" s="115" t="s">
        <v>1021</v>
      </c>
      <c r="R507" s="101" t="s">
        <v>1716</v>
      </c>
      <c r="S507" s="180" t="s">
        <v>359</v>
      </c>
      <c r="T507" s="94" t="s">
        <v>1717</v>
      </c>
      <c r="U507" s="73" t="s">
        <v>318</v>
      </c>
      <c r="V507" s="73" t="s">
        <v>267</v>
      </c>
      <c r="W507" s="68" t="s">
        <v>273</v>
      </c>
      <c r="X507" s="68" t="s">
        <v>273</v>
      </c>
      <c r="Y507" s="68" t="s">
        <v>273</v>
      </c>
      <c r="Z507" s="68" t="s">
        <v>264</v>
      </c>
      <c r="AA507" s="68" t="s">
        <v>264</v>
      </c>
      <c r="AB507" s="68" t="s">
        <v>264</v>
      </c>
      <c r="AC507" s="68" t="s">
        <v>264</v>
      </c>
      <c r="AD507" s="68" t="s">
        <v>264</v>
      </c>
      <c r="AE507" s="68" t="s">
        <v>264</v>
      </c>
      <c r="AF507" s="68" t="s">
        <v>264</v>
      </c>
      <c r="AG507" s="68" t="s">
        <v>273</v>
      </c>
      <c r="AH507" s="73" t="s">
        <v>22</v>
      </c>
      <c r="AI507" s="74" t="str">
        <f t="shared" si="98"/>
        <v>Débil</v>
      </c>
      <c r="AJ507" s="75" t="s">
        <v>313</v>
      </c>
      <c r="AK507" s="99" t="s">
        <v>10</v>
      </c>
      <c r="AL507" s="99" t="s">
        <v>17</v>
      </c>
      <c r="AM507" s="98" t="str">
        <f t="shared" si="93"/>
        <v>B5FuerteDirectamente Indirectamente</v>
      </c>
      <c r="AN507" s="75" t="str">
        <f>VLOOKUP(AO507,Hoja3!$G$2:$H$648,2,0)</f>
        <v>A:Improbable / 4:Mayor</v>
      </c>
      <c r="AO507" s="69" t="str">
        <f>VLOOKUP(AM507,Hoja3!F:G,2,0)</f>
        <v>A4</v>
      </c>
      <c r="AP507" s="70" t="str">
        <f>VLOOKUP(AO507,'MATRIZ RAM VALORACIÓN'!$AD$10:$AE$45,2,0)</f>
        <v>Bajo</v>
      </c>
      <c r="AQ507" s="189"/>
      <c r="AR507" s="189"/>
      <c r="AS507" s="110"/>
      <c r="AT507" s="88"/>
      <c r="AU507" s="88"/>
      <c r="AV507" s="89"/>
    </row>
    <row r="508" spans="1:48" ht="164.25" customHeight="1" x14ac:dyDescent="0.3">
      <c r="A508" s="98" t="s">
        <v>3521</v>
      </c>
      <c r="B508" s="98" t="s">
        <v>385</v>
      </c>
      <c r="C508" s="333" t="s">
        <v>2616</v>
      </c>
      <c r="D508" s="163" t="s">
        <v>2214</v>
      </c>
      <c r="E508" s="80" t="s">
        <v>273</v>
      </c>
      <c r="F508" s="80" t="s">
        <v>273</v>
      </c>
      <c r="G508" s="80" t="s">
        <v>273</v>
      </c>
      <c r="H508" s="80" t="s">
        <v>273</v>
      </c>
      <c r="I508" s="80" t="s">
        <v>264</v>
      </c>
      <c r="J508" s="80" t="s">
        <v>273</v>
      </c>
      <c r="K508" s="95" t="s">
        <v>29</v>
      </c>
      <c r="L508" s="95" t="s">
        <v>14</v>
      </c>
      <c r="M508" s="69" t="str">
        <f t="shared" si="87"/>
        <v>B - Raro / 5 - Extremo</v>
      </c>
      <c r="N508" s="69" t="str">
        <f t="shared" si="88"/>
        <v>B5</v>
      </c>
      <c r="O508" s="70" t="str">
        <f>VLOOKUP(N508,'MATRIZ RAM VALORACIÓN'!$AD$10:$AE$45,2,0)</f>
        <v>Intermedio</v>
      </c>
      <c r="P508" s="71" t="str">
        <f t="shared" si="89"/>
        <v>Medio</v>
      </c>
      <c r="Q508" s="115" t="s">
        <v>1808</v>
      </c>
      <c r="R508" s="101" t="s">
        <v>3087</v>
      </c>
      <c r="S508" s="180" t="s">
        <v>33</v>
      </c>
      <c r="T508" s="94" t="s">
        <v>2092</v>
      </c>
      <c r="U508" s="73" t="s">
        <v>318</v>
      </c>
      <c r="V508" s="73" t="s">
        <v>267</v>
      </c>
      <c r="W508" s="68" t="s">
        <v>273</v>
      </c>
      <c r="X508" s="68" t="s">
        <v>273</v>
      </c>
      <c r="Y508" s="68" t="s">
        <v>273</v>
      </c>
      <c r="Z508" s="68" t="s">
        <v>264</v>
      </c>
      <c r="AA508" s="68" t="s">
        <v>273</v>
      </c>
      <c r="AB508" s="68" t="s">
        <v>264</v>
      </c>
      <c r="AC508" s="68" t="s">
        <v>264</v>
      </c>
      <c r="AD508" s="68" t="s">
        <v>264</v>
      </c>
      <c r="AE508" s="68" t="s">
        <v>264</v>
      </c>
      <c r="AF508" s="68" t="s">
        <v>264</v>
      </c>
      <c r="AG508" s="68" t="s">
        <v>273</v>
      </c>
      <c r="AH508" s="73" t="s">
        <v>22</v>
      </c>
      <c r="AI508" s="74" t="str">
        <f t="shared" si="98"/>
        <v>Débil</v>
      </c>
      <c r="AJ508" s="75" t="s">
        <v>313</v>
      </c>
      <c r="AK508" s="99" t="s">
        <v>10</v>
      </c>
      <c r="AL508" s="99" t="s">
        <v>17</v>
      </c>
      <c r="AM508" s="98" t="str">
        <f t="shared" si="93"/>
        <v>B5FuerteDirectamente Indirectamente</v>
      </c>
      <c r="AN508" s="75" t="str">
        <f>VLOOKUP(AO508,Hoja3!$G$2:$H$648,2,0)</f>
        <v>A:Improbable / 4:Mayor</v>
      </c>
      <c r="AO508" s="69" t="str">
        <f>VLOOKUP(AM508,Hoja3!F:G,2,0)</f>
        <v>A4</v>
      </c>
      <c r="AP508" s="70" t="str">
        <f>VLOOKUP(AO508,'MATRIZ RAM VALORACIÓN'!$AD$10:$AE$45,2,0)</f>
        <v>Bajo</v>
      </c>
      <c r="AQ508" s="189"/>
      <c r="AR508" s="189"/>
      <c r="AS508" s="110"/>
      <c r="AT508" s="88"/>
      <c r="AU508" s="88"/>
      <c r="AV508" s="89"/>
    </row>
    <row r="509" spans="1:48" ht="164.25" customHeight="1" x14ac:dyDescent="0.3">
      <c r="A509" s="98" t="s">
        <v>3521</v>
      </c>
      <c r="B509" s="98" t="s">
        <v>385</v>
      </c>
      <c r="C509" s="333" t="s">
        <v>2616</v>
      </c>
      <c r="D509" s="163" t="s">
        <v>2214</v>
      </c>
      <c r="E509" s="80" t="s">
        <v>273</v>
      </c>
      <c r="F509" s="80" t="s">
        <v>273</v>
      </c>
      <c r="G509" s="80" t="s">
        <v>273</v>
      </c>
      <c r="H509" s="80" t="s">
        <v>273</v>
      </c>
      <c r="I509" s="80" t="s">
        <v>264</v>
      </c>
      <c r="J509" s="80" t="s">
        <v>273</v>
      </c>
      <c r="K509" s="95" t="s">
        <v>29</v>
      </c>
      <c r="L509" s="95" t="s">
        <v>14</v>
      </c>
      <c r="M509" s="69" t="str">
        <f t="shared" si="87"/>
        <v>B - Raro / 5 - Extremo</v>
      </c>
      <c r="N509" s="69" t="str">
        <f t="shared" si="88"/>
        <v>B5</v>
      </c>
      <c r="O509" s="70" t="str">
        <f>VLOOKUP(N509,'MATRIZ RAM VALORACIÓN'!$AD$10:$AE$45,2,0)</f>
        <v>Intermedio</v>
      </c>
      <c r="P509" s="71" t="str">
        <f t="shared" si="89"/>
        <v>Medio</v>
      </c>
      <c r="Q509" s="115" t="s">
        <v>2343</v>
      </c>
      <c r="R509" s="101" t="s">
        <v>1809</v>
      </c>
      <c r="S509" s="180" t="s">
        <v>33</v>
      </c>
      <c r="T509" s="94" t="s">
        <v>2093</v>
      </c>
      <c r="U509" s="73" t="s">
        <v>318</v>
      </c>
      <c r="V509" s="73" t="s">
        <v>267</v>
      </c>
      <c r="W509" s="68" t="s">
        <v>273</v>
      </c>
      <c r="X509" s="68" t="s">
        <v>273</v>
      </c>
      <c r="Y509" s="68" t="s">
        <v>273</v>
      </c>
      <c r="Z509" s="68" t="s">
        <v>264</v>
      </c>
      <c r="AA509" s="68" t="s">
        <v>273</v>
      </c>
      <c r="AB509" s="68" t="s">
        <v>264</v>
      </c>
      <c r="AC509" s="68" t="s">
        <v>264</v>
      </c>
      <c r="AD509" s="68" t="s">
        <v>264</v>
      </c>
      <c r="AE509" s="68" t="s">
        <v>264</v>
      </c>
      <c r="AF509" s="68" t="s">
        <v>264</v>
      </c>
      <c r="AG509" s="68" t="s">
        <v>273</v>
      </c>
      <c r="AH509" s="73" t="s">
        <v>22</v>
      </c>
      <c r="AI509" s="74" t="str">
        <f t="shared" si="98"/>
        <v>Débil</v>
      </c>
      <c r="AJ509" s="75" t="s">
        <v>313</v>
      </c>
      <c r="AK509" s="99" t="s">
        <v>10</v>
      </c>
      <c r="AL509" s="99" t="s">
        <v>17</v>
      </c>
      <c r="AM509" s="98" t="str">
        <f t="shared" si="93"/>
        <v>B5FuerteDirectamente Indirectamente</v>
      </c>
      <c r="AN509" s="75" t="str">
        <f>VLOOKUP(AO509,Hoja3!$G$2:$H$648,2,0)</f>
        <v>A:Improbable / 4:Mayor</v>
      </c>
      <c r="AO509" s="69" t="str">
        <f>VLOOKUP(AM509,Hoja3!F:G,2,0)</f>
        <v>A4</v>
      </c>
      <c r="AP509" s="70" t="str">
        <f>VLOOKUP(AO509,'MATRIZ RAM VALORACIÓN'!$AD$10:$AE$45,2,0)</f>
        <v>Bajo</v>
      </c>
      <c r="AQ509" s="189"/>
      <c r="AR509" s="189"/>
      <c r="AS509" s="110"/>
      <c r="AT509" s="88"/>
      <c r="AU509" s="88"/>
      <c r="AV509" s="89"/>
    </row>
    <row r="510" spans="1:48" ht="164.25" customHeight="1" x14ac:dyDescent="0.3">
      <c r="A510" s="98" t="s">
        <v>3521</v>
      </c>
      <c r="B510" s="98" t="s">
        <v>385</v>
      </c>
      <c r="C510" s="333" t="s">
        <v>2616</v>
      </c>
      <c r="D510" s="163" t="s">
        <v>2214</v>
      </c>
      <c r="E510" s="80" t="s">
        <v>273</v>
      </c>
      <c r="F510" s="80" t="s">
        <v>273</v>
      </c>
      <c r="G510" s="80" t="s">
        <v>273</v>
      </c>
      <c r="H510" s="80" t="s">
        <v>273</v>
      </c>
      <c r="I510" s="80" t="s">
        <v>264</v>
      </c>
      <c r="J510" s="80" t="s">
        <v>273</v>
      </c>
      <c r="K510" s="95" t="s">
        <v>29</v>
      </c>
      <c r="L510" s="95" t="s">
        <v>14</v>
      </c>
      <c r="M510" s="69" t="str">
        <f t="shared" si="87"/>
        <v>B - Raro / 5 - Extremo</v>
      </c>
      <c r="N510" s="69" t="str">
        <f t="shared" si="88"/>
        <v>B5</v>
      </c>
      <c r="O510" s="70" t="str">
        <f>VLOOKUP(N510,'MATRIZ RAM VALORACIÓN'!$AD$10:$AE$45,2,0)</f>
        <v>Intermedio</v>
      </c>
      <c r="P510" s="71" t="str">
        <f t="shared" si="89"/>
        <v>Medio</v>
      </c>
      <c r="Q510" s="115" t="s">
        <v>1820</v>
      </c>
      <c r="R510" s="101" t="s">
        <v>1022</v>
      </c>
      <c r="S510" s="180" t="s">
        <v>45</v>
      </c>
      <c r="T510" s="94" t="s">
        <v>2094</v>
      </c>
      <c r="U510" s="73" t="s">
        <v>318</v>
      </c>
      <c r="V510" s="73" t="s">
        <v>267</v>
      </c>
      <c r="W510" s="68" t="s">
        <v>273</v>
      </c>
      <c r="X510" s="68" t="s">
        <v>273</v>
      </c>
      <c r="Y510" s="68" t="s">
        <v>273</v>
      </c>
      <c r="Z510" s="68" t="s">
        <v>264</v>
      </c>
      <c r="AA510" s="68" t="s">
        <v>264</v>
      </c>
      <c r="AB510" s="68" t="s">
        <v>264</v>
      </c>
      <c r="AC510" s="68" t="s">
        <v>264</v>
      </c>
      <c r="AD510" s="68" t="s">
        <v>264</v>
      </c>
      <c r="AE510" s="68" t="s">
        <v>264</v>
      </c>
      <c r="AF510" s="68" t="s">
        <v>264</v>
      </c>
      <c r="AG510" s="68" t="s">
        <v>273</v>
      </c>
      <c r="AH510" s="73" t="s">
        <v>22</v>
      </c>
      <c r="AI510" s="74" t="str">
        <f t="shared" si="98"/>
        <v>Débil</v>
      </c>
      <c r="AJ510" s="75" t="s">
        <v>313</v>
      </c>
      <c r="AK510" s="99" t="s">
        <v>10</v>
      </c>
      <c r="AL510" s="99" t="s">
        <v>17</v>
      </c>
      <c r="AM510" s="98" t="str">
        <f t="shared" si="93"/>
        <v>B5FuerteDirectamente Indirectamente</v>
      </c>
      <c r="AN510" s="75" t="str">
        <f>VLOOKUP(AO510,Hoja3!$G$2:$H$648,2,0)</f>
        <v>A:Improbable / 4:Mayor</v>
      </c>
      <c r="AO510" s="69" t="str">
        <f>VLOOKUP(AM510,Hoja3!F:G,2,0)</f>
        <v>A4</v>
      </c>
      <c r="AP510" s="70" t="str">
        <f>VLOOKUP(AO510,'MATRIZ RAM VALORACIÓN'!$AD$10:$AE$45,2,0)</f>
        <v>Bajo</v>
      </c>
      <c r="AQ510" s="189"/>
      <c r="AR510" s="189"/>
      <c r="AS510" s="110"/>
      <c r="AT510" s="88"/>
      <c r="AU510" s="88"/>
      <c r="AV510" s="89"/>
    </row>
    <row r="511" spans="1:48" ht="164.25" customHeight="1" x14ac:dyDescent="0.3">
      <c r="A511" s="98" t="s">
        <v>3521</v>
      </c>
      <c r="B511" s="98" t="s">
        <v>385</v>
      </c>
      <c r="C511" s="333" t="s">
        <v>2616</v>
      </c>
      <c r="D511" s="163" t="s">
        <v>2214</v>
      </c>
      <c r="E511" s="80" t="s">
        <v>273</v>
      </c>
      <c r="F511" s="80" t="s">
        <v>273</v>
      </c>
      <c r="G511" s="80" t="s">
        <v>273</v>
      </c>
      <c r="H511" s="80" t="s">
        <v>273</v>
      </c>
      <c r="I511" s="80" t="s">
        <v>264</v>
      </c>
      <c r="J511" s="80" t="s">
        <v>273</v>
      </c>
      <c r="K511" s="95" t="s">
        <v>29</v>
      </c>
      <c r="L511" s="95" t="s">
        <v>14</v>
      </c>
      <c r="M511" s="69" t="str">
        <f t="shared" si="87"/>
        <v>B - Raro / 5 - Extremo</v>
      </c>
      <c r="N511" s="69" t="str">
        <f t="shared" si="88"/>
        <v>B5</v>
      </c>
      <c r="O511" s="70" t="str">
        <f>VLOOKUP(N511,'MATRIZ RAM VALORACIÓN'!$AD$10:$AE$45,2,0)</f>
        <v>Intermedio</v>
      </c>
      <c r="P511" s="71" t="str">
        <f t="shared" si="89"/>
        <v>Medio</v>
      </c>
      <c r="Q511" s="115" t="s">
        <v>1811</v>
      </c>
      <c r="R511" s="145" t="s">
        <v>1995</v>
      </c>
      <c r="S511" s="180" t="s">
        <v>359</v>
      </c>
      <c r="T511" s="94" t="s">
        <v>2095</v>
      </c>
      <c r="U511" s="73" t="s">
        <v>318</v>
      </c>
      <c r="V511" s="73" t="s">
        <v>265</v>
      </c>
      <c r="W511" s="68" t="s">
        <v>273</v>
      </c>
      <c r="X511" s="68" t="s">
        <v>273</v>
      </c>
      <c r="Y511" s="68" t="s">
        <v>273</v>
      </c>
      <c r="Z511" s="68" t="s">
        <v>264</v>
      </c>
      <c r="AA511" s="68" t="s">
        <v>273</v>
      </c>
      <c r="AB511" s="68" t="s">
        <v>264</v>
      </c>
      <c r="AC511" s="68" t="s">
        <v>264</v>
      </c>
      <c r="AD511" s="68" t="s">
        <v>264</v>
      </c>
      <c r="AE511" s="68" t="s">
        <v>264</v>
      </c>
      <c r="AF511" s="68" t="s">
        <v>264</v>
      </c>
      <c r="AG511" s="68" t="s">
        <v>273</v>
      </c>
      <c r="AH511" s="73" t="s">
        <v>22</v>
      </c>
      <c r="AI511" s="74" t="str">
        <f t="shared" si="98"/>
        <v>Débil</v>
      </c>
      <c r="AJ511" s="75" t="s">
        <v>313</v>
      </c>
      <c r="AK511" s="99" t="s">
        <v>10</v>
      </c>
      <c r="AL511" s="99" t="s">
        <v>17</v>
      </c>
      <c r="AM511" s="98" t="str">
        <f t="shared" si="93"/>
        <v>B5FuerteDirectamente Indirectamente</v>
      </c>
      <c r="AN511" s="75" t="str">
        <f>VLOOKUP(AO511,Hoja3!$G$2:$H$648,2,0)</f>
        <v>A:Improbable / 4:Mayor</v>
      </c>
      <c r="AO511" s="69" t="str">
        <f>VLOOKUP(AM511,Hoja3!F:G,2,0)</f>
        <v>A4</v>
      </c>
      <c r="AP511" s="70" t="str">
        <f>VLOOKUP(AO511,'MATRIZ RAM VALORACIÓN'!$AD$10:$AE$45,2,0)</f>
        <v>Bajo</v>
      </c>
      <c r="AQ511" s="189"/>
      <c r="AR511" s="189"/>
      <c r="AS511" s="110"/>
      <c r="AT511" s="88"/>
      <c r="AU511" s="88"/>
      <c r="AV511" s="89"/>
    </row>
    <row r="512" spans="1:48" ht="164.25" customHeight="1" x14ac:dyDescent="0.3">
      <c r="A512" s="98" t="s">
        <v>3521</v>
      </c>
      <c r="B512" s="98" t="s">
        <v>385</v>
      </c>
      <c r="C512" s="333" t="s">
        <v>2616</v>
      </c>
      <c r="D512" s="163" t="s">
        <v>2214</v>
      </c>
      <c r="E512" s="80" t="s">
        <v>273</v>
      </c>
      <c r="F512" s="80" t="s">
        <v>273</v>
      </c>
      <c r="G512" s="80" t="s">
        <v>273</v>
      </c>
      <c r="H512" s="80" t="s">
        <v>273</v>
      </c>
      <c r="I512" s="80" t="s">
        <v>264</v>
      </c>
      <c r="J512" s="80" t="s">
        <v>273</v>
      </c>
      <c r="K512" s="95" t="s">
        <v>29</v>
      </c>
      <c r="L512" s="95" t="s">
        <v>14</v>
      </c>
      <c r="M512" s="69" t="str">
        <f t="shared" si="87"/>
        <v>B - Raro / 5 - Extremo</v>
      </c>
      <c r="N512" s="69" t="str">
        <f t="shared" si="88"/>
        <v>B5</v>
      </c>
      <c r="O512" s="70" t="str">
        <f>VLOOKUP(N512,'MATRIZ RAM VALORACIÓN'!$AD$10:$AE$45,2,0)</f>
        <v>Intermedio</v>
      </c>
      <c r="P512" s="71" t="str">
        <f t="shared" si="89"/>
        <v>Medio</v>
      </c>
      <c r="Q512" s="115" t="s">
        <v>1812</v>
      </c>
      <c r="R512" s="101" t="s">
        <v>1818</v>
      </c>
      <c r="S512" s="180" t="s">
        <v>45</v>
      </c>
      <c r="T512" s="94" t="s">
        <v>1814</v>
      </c>
      <c r="U512" s="73" t="s">
        <v>318</v>
      </c>
      <c r="V512" s="73" t="s">
        <v>267</v>
      </c>
      <c r="W512" s="68" t="s">
        <v>273</v>
      </c>
      <c r="X512" s="68" t="s">
        <v>273</v>
      </c>
      <c r="Y512" s="68" t="s">
        <v>273</v>
      </c>
      <c r="Z512" s="68" t="s">
        <v>264</v>
      </c>
      <c r="AA512" s="68" t="s">
        <v>273</v>
      </c>
      <c r="AB512" s="68" t="s">
        <v>264</v>
      </c>
      <c r="AC512" s="68" t="s">
        <v>264</v>
      </c>
      <c r="AD512" s="68" t="s">
        <v>273</v>
      </c>
      <c r="AE512" s="68" t="s">
        <v>264</v>
      </c>
      <c r="AF512" s="68" t="s">
        <v>264</v>
      </c>
      <c r="AG512" s="68" t="s">
        <v>273</v>
      </c>
      <c r="AH512" s="73" t="s">
        <v>22</v>
      </c>
      <c r="AI512" s="74" t="str">
        <f t="shared" si="98"/>
        <v>Débil</v>
      </c>
      <c r="AJ512" s="75" t="s">
        <v>313</v>
      </c>
      <c r="AK512" s="99" t="s">
        <v>10</v>
      </c>
      <c r="AL512" s="99" t="s">
        <v>17</v>
      </c>
      <c r="AM512" s="98" t="str">
        <f t="shared" si="93"/>
        <v>B5FuerteDirectamente Indirectamente</v>
      </c>
      <c r="AN512" s="75" t="str">
        <f>VLOOKUP(AO512,Hoja3!$G$2:$H$648,2,0)</f>
        <v>A:Improbable / 4:Mayor</v>
      </c>
      <c r="AO512" s="69" t="str">
        <f>VLOOKUP(AM512,Hoja3!F:G,2,0)</f>
        <v>A4</v>
      </c>
      <c r="AP512" s="70" t="str">
        <f>VLOOKUP(AO512,'MATRIZ RAM VALORACIÓN'!$AD$10:$AE$45,2,0)</f>
        <v>Bajo</v>
      </c>
      <c r="AQ512" s="189"/>
      <c r="AR512" s="189"/>
      <c r="AS512" s="110"/>
      <c r="AT512" s="88"/>
      <c r="AU512" s="88"/>
      <c r="AV512" s="89"/>
    </row>
    <row r="513" spans="1:48" ht="164.25" customHeight="1" x14ac:dyDescent="0.3">
      <c r="A513" s="98" t="s">
        <v>3521</v>
      </c>
      <c r="B513" s="98" t="s">
        <v>385</v>
      </c>
      <c r="C513" s="333" t="s">
        <v>2616</v>
      </c>
      <c r="D513" s="163" t="s">
        <v>2214</v>
      </c>
      <c r="E513" s="80" t="s">
        <v>273</v>
      </c>
      <c r="F513" s="80" t="s">
        <v>273</v>
      </c>
      <c r="G513" s="80" t="s">
        <v>273</v>
      </c>
      <c r="H513" s="80" t="s">
        <v>273</v>
      </c>
      <c r="I513" s="80" t="s">
        <v>264</v>
      </c>
      <c r="J513" s="80" t="s">
        <v>273</v>
      </c>
      <c r="K513" s="95" t="s">
        <v>29</v>
      </c>
      <c r="L513" s="95" t="s">
        <v>14</v>
      </c>
      <c r="M513" s="69" t="str">
        <f t="shared" si="87"/>
        <v>B - Raro / 5 - Extremo</v>
      </c>
      <c r="N513" s="69" t="str">
        <f t="shared" si="88"/>
        <v>B5</v>
      </c>
      <c r="O513" s="70" t="str">
        <f>VLOOKUP(N513,'MATRIZ RAM VALORACIÓN'!$AD$10:$AE$45,2,0)</f>
        <v>Intermedio</v>
      </c>
      <c r="P513" s="71" t="str">
        <f t="shared" si="89"/>
        <v>Medio</v>
      </c>
      <c r="Q513" s="115" t="s">
        <v>1821</v>
      </c>
      <c r="R513" s="101" t="s">
        <v>2062</v>
      </c>
      <c r="S513" s="180" t="s">
        <v>359</v>
      </c>
      <c r="T513" s="94" t="s">
        <v>1024</v>
      </c>
      <c r="U513" s="73" t="s">
        <v>318</v>
      </c>
      <c r="V513" s="73" t="s">
        <v>265</v>
      </c>
      <c r="W513" s="68" t="s">
        <v>273</v>
      </c>
      <c r="X513" s="68" t="s">
        <v>273</v>
      </c>
      <c r="Y513" s="68" t="s">
        <v>273</v>
      </c>
      <c r="Z513" s="68" t="s">
        <v>264</v>
      </c>
      <c r="AA513" s="68" t="s">
        <v>273</v>
      </c>
      <c r="AB513" s="68" t="s">
        <v>264</v>
      </c>
      <c r="AC513" s="68" t="s">
        <v>264</v>
      </c>
      <c r="AD513" s="68" t="s">
        <v>264</v>
      </c>
      <c r="AE513" s="68" t="s">
        <v>264</v>
      </c>
      <c r="AF513" s="68" t="s">
        <v>264</v>
      </c>
      <c r="AG513" s="68" t="s">
        <v>273</v>
      </c>
      <c r="AH513" s="73" t="s">
        <v>22</v>
      </c>
      <c r="AI513" s="74" t="str">
        <f t="shared" si="98"/>
        <v>Débil</v>
      </c>
      <c r="AJ513" s="75" t="s">
        <v>313</v>
      </c>
      <c r="AK513" s="99" t="s">
        <v>10</v>
      </c>
      <c r="AL513" s="99" t="s">
        <v>17</v>
      </c>
      <c r="AM513" s="98" t="str">
        <f t="shared" si="93"/>
        <v>B5FuerteDirectamente Indirectamente</v>
      </c>
      <c r="AN513" s="75" t="str">
        <f>VLOOKUP(AO513,Hoja3!$G$2:$H$648,2,0)</f>
        <v>A:Improbable / 4:Mayor</v>
      </c>
      <c r="AO513" s="69" t="str">
        <f>VLOOKUP(AM513,Hoja3!F:G,2,0)</f>
        <v>A4</v>
      </c>
      <c r="AP513" s="70" t="str">
        <f>VLOOKUP(AO513,'MATRIZ RAM VALORACIÓN'!$AD$10:$AE$45,2,0)</f>
        <v>Bajo</v>
      </c>
      <c r="AQ513" s="189"/>
      <c r="AR513" s="189"/>
      <c r="AS513" s="110"/>
      <c r="AT513" s="88"/>
      <c r="AU513" s="88"/>
      <c r="AV513" s="89"/>
    </row>
    <row r="514" spans="1:48" ht="164.25" customHeight="1" x14ac:dyDescent="0.3">
      <c r="A514" s="98" t="s">
        <v>3521</v>
      </c>
      <c r="B514" s="98" t="s">
        <v>385</v>
      </c>
      <c r="C514" s="338" t="s">
        <v>2616</v>
      </c>
      <c r="D514" s="146" t="s">
        <v>2214</v>
      </c>
      <c r="E514" s="68" t="s">
        <v>273</v>
      </c>
      <c r="F514" s="68" t="s">
        <v>273</v>
      </c>
      <c r="G514" s="68" t="s">
        <v>273</v>
      </c>
      <c r="H514" s="68" t="s">
        <v>273</v>
      </c>
      <c r="I514" s="68" t="s">
        <v>264</v>
      </c>
      <c r="J514" s="68" t="s">
        <v>273</v>
      </c>
      <c r="K514" s="95" t="s">
        <v>29</v>
      </c>
      <c r="L514" s="95" t="s">
        <v>14</v>
      </c>
      <c r="M514" s="69" t="str">
        <f t="shared" ref="M514:M577" si="101">CONCATENATE(K514," / ",L514)</f>
        <v>B - Raro / 5 - Extremo</v>
      </c>
      <c r="N514" s="69" t="str">
        <f t="shared" ref="N514:N577" si="102">CONCATENATE(MID(K514,1,1),MID(L514,1,1))</f>
        <v>B5</v>
      </c>
      <c r="O514" s="70" t="str">
        <f>VLOOKUP(N514,'MATRIZ RAM VALORACIÓN'!$AD$10:$AE$45,2,0)</f>
        <v>Intermedio</v>
      </c>
      <c r="P514" s="71" t="str">
        <f t="shared" si="89"/>
        <v>Medio</v>
      </c>
      <c r="Q514" s="115" t="s">
        <v>1822</v>
      </c>
      <c r="R514" s="101" t="s">
        <v>1813</v>
      </c>
      <c r="S514" s="180" t="s">
        <v>45</v>
      </c>
      <c r="T514" s="94" t="s">
        <v>2096</v>
      </c>
      <c r="U514" s="73" t="s">
        <v>318</v>
      </c>
      <c r="V514" s="73" t="s">
        <v>267</v>
      </c>
      <c r="W514" s="68" t="s">
        <v>273</v>
      </c>
      <c r="X514" s="68" t="s">
        <v>273</v>
      </c>
      <c r="Y514" s="68" t="s">
        <v>273</v>
      </c>
      <c r="Z514" s="68" t="s">
        <v>264</v>
      </c>
      <c r="AA514" s="68" t="s">
        <v>264</v>
      </c>
      <c r="AB514" s="68" t="s">
        <v>264</v>
      </c>
      <c r="AC514" s="68" t="s">
        <v>264</v>
      </c>
      <c r="AD514" s="68" t="s">
        <v>264</v>
      </c>
      <c r="AE514" s="68" t="s">
        <v>264</v>
      </c>
      <c r="AF514" s="68" t="s">
        <v>264</v>
      </c>
      <c r="AG514" s="68" t="s">
        <v>273</v>
      </c>
      <c r="AH514" s="73" t="s">
        <v>22</v>
      </c>
      <c r="AI514" s="74" t="str">
        <f t="shared" si="98"/>
        <v>Moderado</v>
      </c>
      <c r="AJ514" s="75" t="s">
        <v>313</v>
      </c>
      <c r="AK514" s="99" t="s">
        <v>10</v>
      </c>
      <c r="AL514" s="99" t="s">
        <v>17</v>
      </c>
      <c r="AM514" s="98" t="str">
        <f t="shared" si="93"/>
        <v>B5FuerteDirectamente Indirectamente</v>
      </c>
      <c r="AN514" s="75" t="str">
        <f>VLOOKUP(AO514,Hoja3!$G$2:$H$648,2,0)</f>
        <v>A:Improbable / 4:Mayor</v>
      </c>
      <c r="AO514" s="69" t="str">
        <f>VLOOKUP(AM514,Hoja3!F:G,2,0)</f>
        <v>A4</v>
      </c>
      <c r="AP514" s="70" t="str">
        <f>VLOOKUP(AO514,'MATRIZ RAM VALORACIÓN'!$AD$10:$AE$45,2,0)</f>
        <v>Bajo</v>
      </c>
      <c r="AQ514" s="189"/>
      <c r="AR514" s="189"/>
      <c r="AS514" s="110"/>
      <c r="AT514" s="88">
        <f t="shared" ref="AT514:AT545" si="103">IF(U514="Automático",30,IF(U514="Manual Dependiente de TI",15,IF(U514="Manual",5,0)))</f>
        <v>5</v>
      </c>
      <c r="AU514" s="88">
        <f t="shared" ref="AU514:AU545" si="104">IF(AH514="Observaciones en operatividad",0,IF(AH514="Observaciones en diseño",20,IF(AH514="Sin observaciones",70,0)))</f>
        <v>70</v>
      </c>
      <c r="AV514" s="89">
        <f t="shared" si="92"/>
        <v>75</v>
      </c>
    </row>
    <row r="515" spans="1:48" ht="164.25" customHeight="1" x14ac:dyDescent="0.3">
      <c r="A515" s="98" t="s">
        <v>3521</v>
      </c>
      <c r="B515" s="98" t="s">
        <v>385</v>
      </c>
      <c r="C515" s="333" t="s">
        <v>2615</v>
      </c>
      <c r="D515" s="137" t="s">
        <v>2212</v>
      </c>
      <c r="E515" s="68" t="s">
        <v>273</v>
      </c>
      <c r="F515" s="68" t="s">
        <v>273</v>
      </c>
      <c r="G515" s="68" t="s">
        <v>273</v>
      </c>
      <c r="H515" s="68" t="s">
        <v>273</v>
      </c>
      <c r="I515" s="68" t="s">
        <v>264</v>
      </c>
      <c r="J515" s="68" t="s">
        <v>273</v>
      </c>
      <c r="K515" s="95" t="s">
        <v>35</v>
      </c>
      <c r="L515" s="95" t="s">
        <v>14</v>
      </c>
      <c r="M515" s="69" t="str">
        <f t="shared" si="101"/>
        <v>A - Improbable / 5 - Extremo</v>
      </c>
      <c r="N515" s="69" t="str">
        <f t="shared" si="102"/>
        <v>A5</v>
      </c>
      <c r="O515" s="70" t="str">
        <f>VLOOKUP(N515,'MATRIZ RAM VALORACIÓN'!$AD$10:$AE$45,2,0)</f>
        <v>Medio</v>
      </c>
      <c r="P515" s="71" t="str">
        <f t="shared" si="89"/>
        <v>Bajo</v>
      </c>
      <c r="Q515" s="115" t="s">
        <v>1647</v>
      </c>
      <c r="R515" s="137" t="s">
        <v>3194</v>
      </c>
      <c r="S515" s="180" t="s">
        <v>45</v>
      </c>
      <c r="T515" s="94" t="s">
        <v>1653</v>
      </c>
      <c r="U515" s="73" t="s">
        <v>318</v>
      </c>
      <c r="V515" s="73" t="s">
        <v>267</v>
      </c>
      <c r="W515" s="68" t="s">
        <v>264</v>
      </c>
      <c r="X515" s="68" t="s">
        <v>273</v>
      </c>
      <c r="Y515" s="68" t="s">
        <v>264</v>
      </c>
      <c r="Z515" s="68" t="s">
        <v>264</v>
      </c>
      <c r="AA515" s="68" t="s">
        <v>264</v>
      </c>
      <c r="AB515" s="68" t="s">
        <v>264</v>
      </c>
      <c r="AC515" s="68" t="s">
        <v>273</v>
      </c>
      <c r="AD515" s="68" t="s">
        <v>273</v>
      </c>
      <c r="AE515" s="68" t="s">
        <v>264</v>
      </c>
      <c r="AF515" s="68" t="s">
        <v>264</v>
      </c>
      <c r="AG515" s="68" t="s">
        <v>273</v>
      </c>
      <c r="AH515" s="73" t="s">
        <v>22</v>
      </c>
      <c r="AI515" s="74" t="str">
        <f t="shared" si="98"/>
        <v>Moderado</v>
      </c>
      <c r="AJ515" s="75" t="s">
        <v>313</v>
      </c>
      <c r="AK515" s="99" t="s">
        <v>10</v>
      </c>
      <c r="AL515" s="99" t="s">
        <v>17</v>
      </c>
      <c r="AM515" s="98" t="str">
        <f t="shared" si="93"/>
        <v>A5FuerteDirectamente Indirectamente</v>
      </c>
      <c r="AN515" s="75" t="str">
        <f>VLOOKUP(AO515,Hoja3!$G$2:$H$648,2,0)</f>
        <v>A:Improbable / 4:Mayor</v>
      </c>
      <c r="AO515" s="69" t="str">
        <f>VLOOKUP(AM515,Hoja3!F:G,2,0)</f>
        <v>A4</v>
      </c>
      <c r="AP515" s="70" t="str">
        <f>VLOOKUP(AO515,'MATRIZ RAM VALORACIÓN'!$AD$10:$AE$45,2,0)</f>
        <v>Bajo</v>
      </c>
      <c r="AQ515" s="189"/>
      <c r="AR515" s="189"/>
      <c r="AS515" s="110"/>
      <c r="AT515" s="88">
        <f t="shared" si="103"/>
        <v>5</v>
      </c>
      <c r="AU515" s="88">
        <f t="shared" si="104"/>
        <v>70</v>
      </c>
      <c r="AV515" s="89">
        <f t="shared" si="92"/>
        <v>75</v>
      </c>
    </row>
    <row r="516" spans="1:48" ht="164.25" customHeight="1" x14ac:dyDescent="0.3">
      <c r="A516" s="98" t="s">
        <v>3521</v>
      </c>
      <c r="B516" s="98" t="s">
        <v>385</v>
      </c>
      <c r="C516" s="333" t="s">
        <v>2615</v>
      </c>
      <c r="D516" s="137" t="s">
        <v>2212</v>
      </c>
      <c r="E516" s="68" t="s">
        <v>273</v>
      </c>
      <c r="F516" s="68" t="s">
        <v>273</v>
      </c>
      <c r="G516" s="68" t="s">
        <v>273</v>
      </c>
      <c r="H516" s="68" t="s">
        <v>273</v>
      </c>
      <c r="I516" s="68" t="s">
        <v>264</v>
      </c>
      <c r="J516" s="68" t="s">
        <v>273</v>
      </c>
      <c r="K516" s="95" t="s">
        <v>35</v>
      </c>
      <c r="L516" s="95" t="s">
        <v>14</v>
      </c>
      <c r="M516" s="69" t="str">
        <f t="shared" si="101"/>
        <v>A - Improbable / 5 - Extremo</v>
      </c>
      <c r="N516" s="69" t="str">
        <f t="shared" si="102"/>
        <v>A5</v>
      </c>
      <c r="O516" s="70" t="str">
        <f>VLOOKUP(N516,'MATRIZ RAM VALORACIÓN'!$AD$10:$AE$45,2,0)</f>
        <v>Medio</v>
      </c>
      <c r="P516" s="71" t="str">
        <f t="shared" ref="P516:P579" si="105">+IF(O516="Muy Alto","Muy Alto",+IF(O516="Alto","Alto",+IF(O516="Intermedio","Medio",+IF(O516="Medio","Bajo",+IF(O516="Bajo","Bajo","Sin Homologacion")))))</f>
        <v>Bajo</v>
      </c>
      <c r="Q516" s="115" t="s">
        <v>1655</v>
      </c>
      <c r="R516" s="137" t="s">
        <v>1654</v>
      </c>
      <c r="S516" s="180" t="s">
        <v>23</v>
      </c>
      <c r="T516" s="171" t="s">
        <v>1648</v>
      </c>
      <c r="U516" s="73" t="s">
        <v>318</v>
      </c>
      <c r="V516" s="73" t="s">
        <v>267</v>
      </c>
      <c r="W516" s="68" t="s">
        <v>264</v>
      </c>
      <c r="X516" s="68" t="s">
        <v>273</v>
      </c>
      <c r="Y516" s="68" t="s">
        <v>264</v>
      </c>
      <c r="Z516" s="68" t="s">
        <v>264</v>
      </c>
      <c r="AA516" s="68" t="s">
        <v>264</v>
      </c>
      <c r="AB516" s="68" t="s">
        <v>264</v>
      </c>
      <c r="AC516" s="68" t="s">
        <v>273</v>
      </c>
      <c r="AD516" s="68" t="s">
        <v>264</v>
      </c>
      <c r="AE516" s="68" t="s">
        <v>264</v>
      </c>
      <c r="AF516" s="68" t="s">
        <v>264</v>
      </c>
      <c r="AG516" s="68" t="s">
        <v>273</v>
      </c>
      <c r="AH516" s="73" t="s">
        <v>22</v>
      </c>
      <c r="AI516" s="74" t="str">
        <f t="shared" si="98"/>
        <v>Moderado</v>
      </c>
      <c r="AJ516" s="75" t="s">
        <v>313</v>
      </c>
      <c r="AK516" s="99" t="s">
        <v>10</v>
      </c>
      <c r="AL516" s="99" t="s">
        <v>17</v>
      </c>
      <c r="AM516" s="98" t="str">
        <f t="shared" si="93"/>
        <v>A5FuerteDirectamente Indirectamente</v>
      </c>
      <c r="AN516" s="75" t="str">
        <f>VLOOKUP(AO516,Hoja3!$G$2:$H$648,2,0)</f>
        <v>A:Improbable / 4:Mayor</v>
      </c>
      <c r="AO516" s="69" t="str">
        <f>VLOOKUP(AM516,Hoja3!F:G,2,0)</f>
        <v>A4</v>
      </c>
      <c r="AP516" s="70" t="str">
        <f>VLOOKUP(AO516,'MATRIZ RAM VALORACIÓN'!$AD$10:$AE$45,2,0)</f>
        <v>Bajo</v>
      </c>
      <c r="AQ516" s="189"/>
      <c r="AR516" s="189"/>
      <c r="AS516" s="110"/>
      <c r="AT516" s="88">
        <f t="shared" si="103"/>
        <v>5</v>
      </c>
      <c r="AU516" s="88">
        <f t="shared" si="104"/>
        <v>70</v>
      </c>
      <c r="AV516" s="89">
        <f t="shared" si="92"/>
        <v>75</v>
      </c>
    </row>
    <row r="517" spans="1:48" ht="164.25" hidden="1" customHeight="1" x14ac:dyDescent="0.3">
      <c r="A517" s="98" t="s">
        <v>3521</v>
      </c>
      <c r="B517" s="98" t="s">
        <v>761</v>
      </c>
      <c r="C517" s="162" t="s">
        <v>994</v>
      </c>
      <c r="D517" s="101" t="s">
        <v>3452</v>
      </c>
      <c r="E517" s="68" t="s">
        <v>273</v>
      </c>
      <c r="F517" s="68" t="s">
        <v>264</v>
      </c>
      <c r="G517" s="68" t="s">
        <v>264</v>
      </c>
      <c r="H517" s="68" t="s">
        <v>264</v>
      </c>
      <c r="I517" s="68" t="s">
        <v>273</v>
      </c>
      <c r="J517" s="68" t="s">
        <v>273</v>
      </c>
      <c r="K517" s="95" t="s">
        <v>29</v>
      </c>
      <c r="L517" s="95" t="s">
        <v>26</v>
      </c>
      <c r="M517" s="69" t="str">
        <f t="shared" si="101"/>
        <v xml:space="preserve">B - Raro / 3 - Moderado </v>
      </c>
      <c r="N517" s="69" t="str">
        <f t="shared" si="102"/>
        <v>B3</v>
      </c>
      <c r="O517" s="70" t="str">
        <f>VLOOKUP(N517,'MATRIZ RAM VALORACIÓN'!$AD$10:$AE$45,2,0)</f>
        <v>Medio</v>
      </c>
      <c r="P517" s="71" t="str">
        <f t="shared" si="105"/>
        <v>Bajo</v>
      </c>
      <c r="Q517" s="101" t="s">
        <v>995</v>
      </c>
      <c r="R517" s="101" t="s">
        <v>2337</v>
      </c>
      <c r="S517" s="180" t="s">
        <v>33</v>
      </c>
      <c r="T517" s="115" t="s">
        <v>2412</v>
      </c>
      <c r="U517" s="73" t="s">
        <v>318</v>
      </c>
      <c r="V517" s="73" t="s">
        <v>267</v>
      </c>
      <c r="W517" s="68" t="s">
        <v>264</v>
      </c>
      <c r="X517" s="68" t="s">
        <v>264</v>
      </c>
      <c r="Y517" s="68" t="s">
        <v>264</v>
      </c>
      <c r="Z517" s="68" t="s">
        <v>264</v>
      </c>
      <c r="AA517" s="68" t="s">
        <v>264</v>
      </c>
      <c r="AB517" s="68" t="s">
        <v>264</v>
      </c>
      <c r="AC517" s="68" t="s">
        <v>264</v>
      </c>
      <c r="AD517" s="68" t="s">
        <v>264</v>
      </c>
      <c r="AE517" s="68" t="s">
        <v>264</v>
      </c>
      <c r="AF517" s="68" t="s">
        <v>264</v>
      </c>
      <c r="AG517" s="68" t="s">
        <v>273</v>
      </c>
      <c r="AH517" s="73" t="s">
        <v>22</v>
      </c>
      <c r="AI517" s="74" t="str">
        <f t="shared" si="98"/>
        <v>Moderado</v>
      </c>
      <c r="AJ517" s="75" t="s">
        <v>313</v>
      </c>
      <c r="AK517" s="99" t="s">
        <v>10</v>
      </c>
      <c r="AL517" s="99" t="s">
        <v>17</v>
      </c>
      <c r="AM517" s="98" t="str">
        <f t="shared" si="93"/>
        <v>B3FuerteDirectamente Indirectamente</v>
      </c>
      <c r="AN517" s="75" t="str">
        <f>VLOOKUP(AO517,Hoja3!$G$2:$H$648,2,0)</f>
        <v>A:Improbable / 2:Menor</v>
      </c>
      <c r="AO517" s="69" t="str">
        <f>VLOOKUP(AM517,Hoja3!F:G,2,0)</f>
        <v>A2</v>
      </c>
      <c r="AP517" s="70" t="str">
        <f>VLOOKUP(AO517,'MATRIZ RAM VALORACIÓN'!$AD$10:$AE$45,2,0)</f>
        <v>Bajo</v>
      </c>
      <c r="AQ517" s="189"/>
      <c r="AR517" s="189"/>
      <c r="AS517" s="110"/>
      <c r="AT517" s="88">
        <f t="shared" si="103"/>
        <v>5</v>
      </c>
      <c r="AU517" s="88">
        <f t="shared" si="104"/>
        <v>70</v>
      </c>
      <c r="AV517" s="89">
        <f t="shared" si="92"/>
        <v>75</v>
      </c>
    </row>
    <row r="518" spans="1:48" ht="164.25" customHeight="1" x14ac:dyDescent="0.3">
      <c r="A518" s="98" t="s">
        <v>3521</v>
      </c>
      <c r="B518" s="98" t="s">
        <v>761</v>
      </c>
      <c r="C518" s="334" t="s">
        <v>1799</v>
      </c>
      <c r="D518" s="101" t="s">
        <v>2211</v>
      </c>
      <c r="E518" s="68" t="s">
        <v>273</v>
      </c>
      <c r="F518" s="68" t="s">
        <v>273</v>
      </c>
      <c r="G518" s="68" t="s">
        <v>264</v>
      </c>
      <c r="H518" s="68" t="s">
        <v>264</v>
      </c>
      <c r="I518" s="68" t="s">
        <v>273</v>
      </c>
      <c r="J518" s="68" t="s">
        <v>273</v>
      </c>
      <c r="K518" s="95" t="s">
        <v>29</v>
      </c>
      <c r="L518" s="95" t="s">
        <v>26</v>
      </c>
      <c r="M518" s="69" t="str">
        <f t="shared" si="101"/>
        <v xml:space="preserve">B - Raro / 3 - Moderado </v>
      </c>
      <c r="N518" s="69" t="str">
        <f t="shared" si="102"/>
        <v>B3</v>
      </c>
      <c r="O518" s="70" t="str">
        <f>VLOOKUP(N518,'MATRIZ RAM VALORACIÓN'!$AD$10:$AE$45,2,0)</f>
        <v>Medio</v>
      </c>
      <c r="P518" s="71" t="str">
        <f t="shared" si="105"/>
        <v>Bajo</v>
      </c>
      <c r="Q518" s="101" t="s">
        <v>997</v>
      </c>
      <c r="R518" s="101" t="s">
        <v>998</v>
      </c>
      <c r="S518" s="180" t="s">
        <v>359</v>
      </c>
      <c r="T518" s="115" t="s">
        <v>999</v>
      </c>
      <c r="U518" s="73" t="s">
        <v>318</v>
      </c>
      <c r="V518" s="73" t="s">
        <v>267</v>
      </c>
      <c r="W518" s="68" t="s">
        <v>264</v>
      </c>
      <c r="X518" s="68" t="s">
        <v>264</v>
      </c>
      <c r="Y518" s="68" t="s">
        <v>264</v>
      </c>
      <c r="Z518" s="68" t="s">
        <v>264</v>
      </c>
      <c r="AA518" s="68" t="s">
        <v>264</v>
      </c>
      <c r="AB518" s="68" t="s">
        <v>264</v>
      </c>
      <c r="AC518" s="68" t="s">
        <v>264</v>
      </c>
      <c r="AD518" s="68" t="s">
        <v>264</v>
      </c>
      <c r="AE518" s="68" t="s">
        <v>264</v>
      </c>
      <c r="AF518" s="68" t="s">
        <v>264</v>
      </c>
      <c r="AG518" s="68" t="s">
        <v>273</v>
      </c>
      <c r="AH518" s="73" t="s">
        <v>22</v>
      </c>
      <c r="AI518" s="74" t="str">
        <f t="shared" ref="AI518:AI549" si="106">IF(AV518&gt;=90,"Fuerte",IF(AV518&gt;=75,"Moderado","Débil"))</f>
        <v>Moderado</v>
      </c>
      <c r="AJ518" s="75" t="s">
        <v>313</v>
      </c>
      <c r="AK518" s="99" t="s">
        <v>10</v>
      </c>
      <c r="AL518" s="99" t="s">
        <v>17</v>
      </c>
      <c r="AM518" s="98" t="str">
        <f t="shared" si="93"/>
        <v>B3FuerteDirectamente Indirectamente</v>
      </c>
      <c r="AN518" s="75" t="str">
        <f>VLOOKUP(AO518,Hoja3!$G$2:$H$648,2,0)</f>
        <v>A:Improbable / 2:Menor</v>
      </c>
      <c r="AO518" s="69" t="str">
        <f>VLOOKUP(AM518,Hoja3!F:G,2,0)</f>
        <v>A2</v>
      </c>
      <c r="AP518" s="70" t="str">
        <f>VLOOKUP(AO518,'MATRIZ RAM VALORACIÓN'!$AD$10:$AE$45,2,0)</f>
        <v>Bajo</v>
      </c>
      <c r="AQ518" s="189"/>
      <c r="AR518" s="189"/>
      <c r="AS518" s="110"/>
      <c r="AT518" s="88">
        <f t="shared" si="103"/>
        <v>5</v>
      </c>
      <c r="AU518" s="88">
        <f t="shared" si="104"/>
        <v>70</v>
      </c>
      <c r="AV518" s="89">
        <f t="shared" si="92"/>
        <v>75</v>
      </c>
    </row>
    <row r="519" spans="1:48" ht="164.25" customHeight="1" x14ac:dyDescent="0.3">
      <c r="A519" s="98" t="s">
        <v>3521</v>
      </c>
      <c r="B519" s="98" t="s">
        <v>761</v>
      </c>
      <c r="C519" s="334" t="s">
        <v>1799</v>
      </c>
      <c r="D519" s="101" t="s">
        <v>2211</v>
      </c>
      <c r="E519" s="68" t="s">
        <v>273</v>
      </c>
      <c r="F519" s="68" t="s">
        <v>273</v>
      </c>
      <c r="G519" s="68" t="s">
        <v>264</v>
      </c>
      <c r="H519" s="68" t="s">
        <v>264</v>
      </c>
      <c r="I519" s="68" t="s">
        <v>273</v>
      </c>
      <c r="J519" s="68" t="s">
        <v>273</v>
      </c>
      <c r="K519" s="95" t="s">
        <v>29</v>
      </c>
      <c r="L519" s="95" t="s">
        <v>26</v>
      </c>
      <c r="M519" s="69" t="str">
        <f t="shared" si="101"/>
        <v xml:space="preserve">B - Raro / 3 - Moderado </v>
      </c>
      <c r="N519" s="69" t="str">
        <f t="shared" si="102"/>
        <v>B3</v>
      </c>
      <c r="O519" s="70" t="str">
        <f>VLOOKUP(N519,'MATRIZ RAM VALORACIÓN'!$AD$10:$AE$45,2,0)</f>
        <v>Medio</v>
      </c>
      <c r="P519" s="71" t="str">
        <f t="shared" si="105"/>
        <v>Bajo</v>
      </c>
      <c r="Q519" s="101" t="s">
        <v>1000</v>
      </c>
      <c r="R519" s="101" t="s">
        <v>1001</v>
      </c>
      <c r="S519" s="180" t="s">
        <v>359</v>
      </c>
      <c r="T519" s="146" t="s">
        <v>1798</v>
      </c>
      <c r="U519" s="73" t="s">
        <v>318</v>
      </c>
      <c r="V519" s="73" t="s">
        <v>267</v>
      </c>
      <c r="W519" s="68" t="s">
        <v>273</v>
      </c>
      <c r="X519" s="68" t="s">
        <v>273</v>
      </c>
      <c r="Y519" s="68" t="s">
        <v>273</v>
      </c>
      <c r="Z519" s="68" t="s">
        <v>264</v>
      </c>
      <c r="AA519" s="68" t="s">
        <v>264</v>
      </c>
      <c r="AB519" s="68" t="s">
        <v>264</v>
      </c>
      <c r="AC519" s="68" t="s">
        <v>264</v>
      </c>
      <c r="AD519" s="68" t="s">
        <v>273</v>
      </c>
      <c r="AE519" s="68" t="s">
        <v>264</v>
      </c>
      <c r="AF519" s="68" t="s">
        <v>264</v>
      </c>
      <c r="AG519" s="68" t="s">
        <v>273</v>
      </c>
      <c r="AH519" s="73" t="s">
        <v>22</v>
      </c>
      <c r="AI519" s="74" t="str">
        <f t="shared" si="106"/>
        <v>Moderado</v>
      </c>
      <c r="AJ519" s="75" t="s">
        <v>313</v>
      </c>
      <c r="AK519" s="99" t="s">
        <v>10</v>
      </c>
      <c r="AL519" s="99" t="s">
        <v>17</v>
      </c>
      <c r="AM519" s="98" t="str">
        <f t="shared" si="93"/>
        <v>B3FuerteDirectamente Indirectamente</v>
      </c>
      <c r="AN519" s="75" t="str">
        <f>VLOOKUP(AO519,Hoja3!$G$2:$H$648,2,0)</f>
        <v>A:Improbable / 2:Menor</v>
      </c>
      <c r="AO519" s="69" t="str">
        <f>VLOOKUP(AM519,Hoja3!F:G,2,0)</f>
        <v>A2</v>
      </c>
      <c r="AP519" s="70" t="str">
        <f>VLOOKUP(AO519,'MATRIZ RAM VALORACIÓN'!$AD$10:$AE$45,2,0)</f>
        <v>Bajo</v>
      </c>
      <c r="AQ519" s="189"/>
      <c r="AR519" s="189"/>
      <c r="AS519" s="110"/>
      <c r="AT519" s="88">
        <f t="shared" si="103"/>
        <v>5</v>
      </c>
      <c r="AU519" s="88">
        <f t="shared" si="104"/>
        <v>70</v>
      </c>
      <c r="AV519" s="89">
        <f t="shared" si="92"/>
        <v>75</v>
      </c>
    </row>
    <row r="520" spans="1:48" ht="164.25" customHeight="1" x14ac:dyDescent="0.3">
      <c r="A520" s="98" t="s">
        <v>3521</v>
      </c>
      <c r="B520" s="98" t="s">
        <v>761</v>
      </c>
      <c r="C520" s="334" t="s">
        <v>1003</v>
      </c>
      <c r="D520" s="101" t="s">
        <v>1800</v>
      </c>
      <c r="E520" s="68" t="s">
        <v>273</v>
      </c>
      <c r="F520" s="68" t="s">
        <v>273</v>
      </c>
      <c r="G520" s="68" t="s">
        <v>273</v>
      </c>
      <c r="H520" s="68" t="s">
        <v>264</v>
      </c>
      <c r="I520" s="68" t="s">
        <v>273</v>
      </c>
      <c r="J520" s="68" t="s">
        <v>273</v>
      </c>
      <c r="K520" s="95" t="s">
        <v>29</v>
      </c>
      <c r="L520" s="95" t="s">
        <v>14</v>
      </c>
      <c r="M520" s="69" t="str">
        <f t="shared" si="101"/>
        <v>B - Raro / 5 - Extremo</v>
      </c>
      <c r="N520" s="69" t="str">
        <f t="shared" si="102"/>
        <v>B5</v>
      </c>
      <c r="O520" s="70" t="str">
        <f>VLOOKUP(N520,'MATRIZ RAM VALORACIÓN'!$AD$10:$AE$45,2,0)</f>
        <v>Intermedio</v>
      </c>
      <c r="P520" s="71" t="str">
        <f t="shared" si="105"/>
        <v>Medio</v>
      </c>
      <c r="Q520" s="101" t="s">
        <v>1004</v>
      </c>
      <c r="R520" s="145" t="s">
        <v>1005</v>
      </c>
      <c r="S520" s="180" t="s">
        <v>45</v>
      </c>
      <c r="T520" s="115" t="s">
        <v>1006</v>
      </c>
      <c r="U520" s="73" t="s">
        <v>318</v>
      </c>
      <c r="V520" s="73" t="s">
        <v>267</v>
      </c>
      <c r="W520" s="68" t="s">
        <v>264</v>
      </c>
      <c r="X520" s="68" t="s">
        <v>273</v>
      </c>
      <c r="Y520" s="68" t="s">
        <v>264</v>
      </c>
      <c r="Z520" s="68" t="s">
        <v>273</v>
      </c>
      <c r="AA520" s="68" t="s">
        <v>264</v>
      </c>
      <c r="AB520" s="68" t="s">
        <v>264</v>
      </c>
      <c r="AC520" s="68" t="s">
        <v>264</v>
      </c>
      <c r="AD520" s="68" t="s">
        <v>264</v>
      </c>
      <c r="AE520" s="68" t="s">
        <v>264</v>
      </c>
      <c r="AF520" s="68" t="s">
        <v>264</v>
      </c>
      <c r="AG520" s="68" t="s">
        <v>273</v>
      </c>
      <c r="AH520" s="73" t="s">
        <v>22</v>
      </c>
      <c r="AI520" s="74" t="str">
        <f t="shared" si="106"/>
        <v>Moderado</v>
      </c>
      <c r="AJ520" s="75" t="s">
        <v>313</v>
      </c>
      <c r="AK520" s="99" t="s">
        <v>10</v>
      </c>
      <c r="AL520" s="99" t="s">
        <v>17</v>
      </c>
      <c r="AM520" s="98" t="str">
        <f t="shared" ref="AM520:AM583" si="107">CONCATENATE(N520,AJ520,AK520,AL520)</f>
        <v>B5FuerteDirectamente Indirectamente</v>
      </c>
      <c r="AN520" s="75" t="str">
        <f>VLOOKUP(AO520,Hoja3!$G$2:$H$648,2,0)</f>
        <v>A:Improbable / 4:Mayor</v>
      </c>
      <c r="AO520" s="69" t="str">
        <f>VLOOKUP(AM520,Hoja3!F:G,2,0)</f>
        <v>A4</v>
      </c>
      <c r="AP520" s="70" t="str">
        <f>VLOOKUP(AO520,'MATRIZ RAM VALORACIÓN'!$AD$10:$AE$45,2,0)</f>
        <v>Bajo</v>
      </c>
      <c r="AQ520" s="189"/>
      <c r="AR520" s="189"/>
      <c r="AS520" s="110"/>
      <c r="AT520" s="88">
        <f t="shared" si="103"/>
        <v>5</v>
      </c>
      <c r="AU520" s="88">
        <f t="shared" si="104"/>
        <v>70</v>
      </c>
      <c r="AV520" s="89">
        <f t="shared" si="92"/>
        <v>75</v>
      </c>
    </row>
    <row r="521" spans="1:48" ht="164.25" customHeight="1" x14ac:dyDescent="0.3">
      <c r="A521" s="98" t="s">
        <v>3521</v>
      </c>
      <c r="B521" s="98" t="s">
        <v>761</v>
      </c>
      <c r="C521" s="334" t="s">
        <v>1003</v>
      </c>
      <c r="D521" s="101" t="s">
        <v>1800</v>
      </c>
      <c r="E521" s="68" t="s">
        <v>273</v>
      </c>
      <c r="F521" s="68" t="s">
        <v>273</v>
      </c>
      <c r="G521" s="68" t="s">
        <v>273</v>
      </c>
      <c r="H521" s="68" t="s">
        <v>264</v>
      </c>
      <c r="I521" s="68" t="s">
        <v>273</v>
      </c>
      <c r="J521" s="68" t="s">
        <v>273</v>
      </c>
      <c r="K521" s="95" t="s">
        <v>29</v>
      </c>
      <c r="L521" s="95" t="s">
        <v>14</v>
      </c>
      <c r="M521" s="69" t="str">
        <f t="shared" si="101"/>
        <v>B - Raro / 5 - Extremo</v>
      </c>
      <c r="N521" s="69" t="str">
        <f t="shared" si="102"/>
        <v>B5</v>
      </c>
      <c r="O521" s="70" t="str">
        <f>VLOOKUP(N521,'MATRIZ RAM VALORACIÓN'!$AD$10:$AE$45,2,0)</f>
        <v>Intermedio</v>
      </c>
      <c r="P521" s="71" t="str">
        <f t="shared" si="105"/>
        <v>Medio</v>
      </c>
      <c r="Q521" s="101" t="s">
        <v>1007</v>
      </c>
      <c r="R521" s="101" t="s">
        <v>2338</v>
      </c>
      <c r="S521" s="180" t="s">
        <v>359</v>
      </c>
      <c r="T521" s="115" t="s">
        <v>2413</v>
      </c>
      <c r="U521" s="73" t="s">
        <v>318</v>
      </c>
      <c r="V521" s="73" t="s">
        <v>267</v>
      </c>
      <c r="W521" s="68" t="s">
        <v>264</v>
      </c>
      <c r="X521" s="68" t="s">
        <v>273</v>
      </c>
      <c r="Y521" s="68" t="s">
        <v>264</v>
      </c>
      <c r="Z521" s="68" t="s">
        <v>273</v>
      </c>
      <c r="AA521" s="68" t="s">
        <v>264</v>
      </c>
      <c r="AB521" s="68" t="s">
        <v>264</v>
      </c>
      <c r="AC521" s="68" t="s">
        <v>264</v>
      </c>
      <c r="AD521" s="68" t="s">
        <v>264</v>
      </c>
      <c r="AE521" s="68" t="s">
        <v>264</v>
      </c>
      <c r="AF521" s="68" t="s">
        <v>264</v>
      </c>
      <c r="AG521" s="68" t="s">
        <v>273</v>
      </c>
      <c r="AH521" s="73" t="s">
        <v>22</v>
      </c>
      <c r="AI521" s="74" t="str">
        <f t="shared" si="106"/>
        <v>Moderado</v>
      </c>
      <c r="AJ521" s="75" t="s">
        <v>313</v>
      </c>
      <c r="AK521" s="99" t="s">
        <v>10</v>
      </c>
      <c r="AL521" s="99" t="s">
        <v>17</v>
      </c>
      <c r="AM521" s="98" t="str">
        <f t="shared" si="107"/>
        <v>B5FuerteDirectamente Indirectamente</v>
      </c>
      <c r="AN521" s="75" t="str">
        <f>VLOOKUP(AO521,Hoja3!$G$2:$H$648,2,0)</f>
        <v>A:Improbable / 4:Mayor</v>
      </c>
      <c r="AO521" s="69" t="str">
        <f>VLOOKUP(AM521,Hoja3!F:G,2,0)</f>
        <v>A4</v>
      </c>
      <c r="AP521" s="70" t="str">
        <f>VLOOKUP(AO521,'MATRIZ RAM VALORACIÓN'!$AD$10:$AE$45,2,0)</f>
        <v>Bajo</v>
      </c>
      <c r="AQ521" s="189"/>
      <c r="AR521" s="189"/>
      <c r="AS521" s="110"/>
      <c r="AT521" s="88">
        <f t="shared" si="103"/>
        <v>5</v>
      </c>
      <c r="AU521" s="88">
        <f t="shared" si="104"/>
        <v>70</v>
      </c>
      <c r="AV521" s="89">
        <f t="shared" si="92"/>
        <v>75</v>
      </c>
    </row>
    <row r="522" spans="1:48" ht="164.25" customHeight="1" x14ac:dyDescent="0.3">
      <c r="A522" s="98" t="s">
        <v>3521</v>
      </c>
      <c r="B522" s="98" t="s">
        <v>761</v>
      </c>
      <c r="C522" s="334" t="s">
        <v>1003</v>
      </c>
      <c r="D522" s="101" t="s">
        <v>1800</v>
      </c>
      <c r="E522" s="68" t="s">
        <v>273</v>
      </c>
      <c r="F522" s="68" t="s">
        <v>273</v>
      </c>
      <c r="G522" s="68" t="s">
        <v>273</v>
      </c>
      <c r="H522" s="68" t="s">
        <v>264</v>
      </c>
      <c r="I522" s="68" t="s">
        <v>273</v>
      </c>
      <c r="J522" s="68" t="s">
        <v>273</v>
      </c>
      <c r="K522" s="95" t="s">
        <v>29</v>
      </c>
      <c r="L522" s="95" t="s">
        <v>14</v>
      </c>
      <c r="M522" s="69" t="str">
        <f t="shared" si="101"/>
        <v>B - Raro / 5 - Extremo</v>
      </c>
      <c r="N522" s="69" t="str">
        <f t="shared" si="102"/>
        <v>B5</v>
      </c>
      <c r="O522" s="70" t="str">
        <f>VLOOKUP(N522,'MATRIZ RAM VALORACIÓN'!$AD$10:$AE$45,2,0)</f>
        <v>Intermedio</v>
      </c>
      <c r="P522" s="71" t="str">
        <f t="shared" si="105"/>
        <v>Medio</v>
      </c>
      <c r="Q522" s="101" t="s">
        <v>1000</v>
      </c>
      <c r="R522" s="101" t="s">
        <v>1001</v>
      </c>
      <c r="S522" s="180" t="s">
        <v>359</v>
      </c>
      <c r="T522" s="146" t="s">
        <v>1798</v>
      </c>
      <c r="U522" s="73" t="s">
        <v>318</v>
      </c>
      <c r="V522" s="73" t="s">
        <v>267</v>
      </c>
      <c r="W522" s="68" t="s">
        <v>273</v>
      </c>
      <c r="X522" s="68" t="s">
        <v>273</v>
      </c>
      <c r="Y522" s="68" t="s">
        <v>273</v>
      </c>
      <c r="Z522" s="68" t="s">
        <v>264</v>
      </c>
      <c r="AA522" s="68" t="s">
        <v>264</v>
      </c>
      <c r="AB522" s="68" t="s">
        <v>264</v>
      </c>
      <c r="AC522" s="68" t="s">
        <v>264</v>
      </c>
      <c r="AD522" s="68" t="s">
        <v>273</v>
      </c>
      <c r="AE522" s="68" t="s">
        <v>264</v>
      </c>
      <c r="AF522" s="68" t="s">
        <v>264</v>
      </c>
      <c r="AG522" s="68" t="s">
        <v>273</v>
      </c>
      <c r="AH522" s="73" t="s">
        <v>22</v>
      </c>
      <c r="AI522" s="74" t="str">
        <f t="shared" si="106"/>
        <v>Moderado</v>
      </c>
      <c r="AJ522" s="75" t="s">
        <v>313</v>
      </c>
      <c r="AK522" s="99" t="s">
        <v>10</v>
      </c>
      <c r="AL522" s="99" t="s">
        <v>17</v>
      </c>
      <c r="AM522" s="98" t="str">
        <f t="shared" si="107"/>
        <v>B5FuerteDirectamente Indirectamente</v>
      </c>
      <c r="AN522" s="75" t="str">
        <f>VLOOKUP(AO522,Hoja3!$G$2:$H$648,2,0)</f>
        <v>A:Improbable / 4:Mayor</v>
      </c>
      <c r="AO522" s="69" t="str">
        <f>VLOOKUP(AM522,Hoja3!F:G,2,0)</f>
        <v>A4</v>
      </c>
      <c r="AP522" s="70" t="str">
        <f>VLOOKUP(AO522,'MATRIZ RAM VALORACIÓN'!$AD$10:$AE$45,2,0)</f>
        <v>Bajo</v>
      </c>
      <c r="AQ522" s="189"/>
      <c r="AR522" s="189"/>
      <c r="AS522" s="110"/>
      <c r="AT522" s="88">
        <f t="shared" si="103"/>
        <v>5</v>
      </c>
      <c r="AU522" s="88">
        <f t="shared" si="104"/>
        <v>70</v>
      </c>
      <c r="AV522" s="89">
        <f t="shared" si="92"/>
        <v>75</v>
      </c>
    </row>
    <row r="523" spans="1:48" ht="164.25" hidden="1" customHeight="1" x14ac:dyDescent="0.3">
      <c r="A523" s="98" t="s">
        <v>3521</v>
      </c>
      <c r="B523" s="98" t="s">
        <v>761</v>
      </c>
      <c r="C523" s="162" t="s">
        <v>1803</v>
      </c>
      <c r="D523" s="101" t="s">
        <v>1802</v>
      </c>
      <c r="E523" s="68" t="s">
        <v>273</v>
      </c>
      <c r="F523" s="68" t="s">
        <v>264</v>
      </c>
      <c r="G523" s="68" t="s">
        <v>264</v>
      </c>
      <c r="H523" s="68" t="s">
        <v>273</v>
      </c>
      <c r="I523" s="68" t="s">
        <v>264</v>
      </c>
      <c r="J523" s="68" t="s">
        <v>273</v>
      </c>
      <c r="K523" s="95" t="s">
        <v>25</v>
      </c>
      <c r="L523" s="95" t="s">
        <v>26</v>
      </c>
      <c r="M523" s="69" t="str">
        <f t="shared" si="101"/>
        <v xml:space="preserve">C - Posible / 3 - Moderado </v>
      </c>
      <c r="N523" s="69" t="str">
        <f t="shared" si="102"/>
        <v>C3</v>
      </c>
      <c r="O523" s="70" t="str">
        <f>VLOOKUP(N523,'MATRIZ RAM VALORACIÓN'!$AD$10:$AE$45,2,0)</f>
        <v>Medio</v>
      </c>
      <c r="P523" s="71" t="str">
        <f t="shared" si="105"/>
        <v>Bajo</v>
      </c>
      <c r="Q523" s="101" t="s">
        <v>1000</v>
      </c>
      <c r="R523" s="149" t="s">
        <v>1001</v>
      </c>
      <c r="S523" s="180" t="s">
        <v>359</v>
      </c>
      <c r="T523" s="151" t="s">
        <v>1798</v>
      </c>
      <c r="U523" s="73" t="s">
        <v>318</v>
      </c>
      <c r="V523" s="73" t="s">
        <v>267</v>
      </c>
      <c r="W523" s="68" t="s">
        <v>273</v>
      </c>
      <c r="X523" s="68" t="s">
        <v>273</v>
      </c>
      <c r="Y523" s="68" t="s">
        <v>273</v>
      </c>
      <c r="Z523" s="68" t="s">
        <v>264</v>
      </c>
      <c r="AA523" s="80" t="s">
        <v>264</v>
      </c>
      <c r="AB523" s="68" t="s">
        <v>264</v>
      </c>
      <c r="AC523" s="68" t="s">
        <v>264</v>
      </c>
      <c r="AD523" s="68" t="s">
        <v>273</v>
      </c>
      <c r="AE523" s="68" t="s">
        <v>264</v>
      </c>
      <c r="AF523" s="68" t="s">
        <v>264</v>
      </c>
      <c r="AG523" s="68" t="s">
        <v>273</v>
      </c>
      <c r="AH523" s="73" t="s">
        <v>22</v>
      </c>
      <c r="AI523" s="74" t="str">
        <f t="shared" si="106"/>
        <v>Moderado</v>
      </c>
      <c r="AJ523" s="75" t="s">
        <v>313</v>
      </c>
      <c r="AK523" s="99" t="s">
        <v>10</v>
      </c>
      <c r="AL523" s="99" t="s">
        <v>17</v>
      </c>
      <c r="AM523" s="98" t="str">
        <f t="shared" si="107"/>
        <v>C3FuerteDirectamente Indirectamente</v>
      </c>
      <c r="AN523" s="75" t="str">
        <f>VLOOKUP(AO523,Hoja3!$G$2:$H$648,2,0)</f>
        <v>A:Improbable / 2:Menor</v>
      </c>
      <c r="AO523" s="69" t="str">
        <f>VLOOKUP(AM523,Hoja3!F:G,2,0)</f>
        <v>A2</v>
      </c>
      <c r="AP523" s="70" t="str">
        <f>VLOOKUP(AO523,'MATRIZ RAM VALORACIÓN'!$AD$10:$AE$45,2,0)</f>
        <v>Bajo</v>
      </c>
      <c r="AQ523" s="189"/>
      <c r="AR523" s="189"/>
      <c r="AS523" s="110"/>
      <c r="AT523" s="88">
        <f t="shared" si="103"/>
        <v>5</v>
      </c>
      <c r="AU523" s="88">
        <f t="shared" si="104"/>
        <v>70</v>
      </c>
      <c r="AV523" s="89">
        <f t="shared" si="92"/>
        <v>75</v>
      </c>
    </row>
    <row r="524" spans="1:48" ht="164.25" hidden="1" customHeight="1" x14ac:dyDescent="0.3">
      <c r="A524" s="98" t="s">
        <v>3521</v>
      </c>
      <c r="B524" s="98" t="s">
        <v>761</v>
      </c>
      <c r="C524" s="162" t="s">
        <v>2614</v>
      </c>
      <c r="D524" s="101" t="s">
        <v>1804</v>
      </c>
      <c r="E524" s="68" t="s">
        <v>273</v>
      </c>
      <c r="F524" s="68" t="s">
        <v>264</v>
      </c>
      <c r="G524" s="68" t="s">
        <v>264</v>
      </c>
      <c r="H524" s="68" t="s">
        <v>264</v>
      </c>
      <c r="I524" s="68" t="s">
        <v>273</v>
      </c>
      <c r="J524" s="68" t="s">
        <v>273</v>
      </c>
      <c r="K524" s="95" t="s">
        <v>29</v>
      </c>
      <c r="L524" s="95" t="s">
        <v>36</v>
      </c>
      <c r="M524" s="69" t="str">
        <f t="shared" si="101"/>
        <v>B - Raro / 1 - Leve</v>
      </c>
      <c r="N524" s="69" t="str">
        <f t="shared" si="102"/>
        <v>B1</v>
      </c>
      <c r="O524" s="70" t="str">
        <f>VLOOKUP(N524,'MATRIZ RAM VALORACIÓN'!$AD$10:$AE$45,2,0)</f>
        <v>Bajo</v>
      </c>
      <c r="P524" s="71" t="str">
        <f t="shared" si="105"/>
        <v>Bajo</v>
      </c>
      <c r="Q524" s="101" t="s">
        <v>2339</v>
      </c>
      <c r="R524" s="101" t="s">
        <v>1656</v>
      </c>
      <c r="S524" s="180" t="s">
        <v>359</v>
      </c>
      <c r="T524" s="115" t="s">
        <v>1010</v>
      </c>
      <c r="U524" s="73" t="s">
        <v>318</v>
      </c>
      <c r="V524" s="73" t="s">
        <v>267</v>
      </c>
      <c r="W524" s="68" t="s">
        <v>264</v>
      </c>
      <c r="X524" s="68" t="s">
        <v>264</v>
      </c>
      <c r="Y524" s="68" t="s">
        <v>264</v>
      </c>
      <c r="Z524" s="68" t="s">
        <v>273</v>
      </c>
      <c r="AA524" s="68" t="s">
        <v>264</v>
      </c>
      <c r="AB524" s="68" t="s">
        <v>264</v>
      </c>
      <c r="AC524" s="68" t="s">
        <v>264</v>
      </c>
      <c r="AD524" s="68" t="s">
        <v>264</v>
      </c>
      <c r="AE524" s="68" t="s">
        <v>264</v>
      </c>
      <c r="AF524" s="68" t="s">
        <v>264</v>
      </c>
      <c r="AG524" s="68" t="s">
        <v>273</v>
      </c>
      <c r="AH524" s="73" t="s">
        <v>22</v>
      </c>
      <c r="AI524" s="74" t="str">
        <f t="shared" si="106"/>
        <v>Moderado</v>
      </c>
      <c r="AJ524" s="75" t="s">
        <v>313</v>
      </c>
      <c r="AK524" s="99" t="s">
        <v>10</v>
      </c>
      <c r="AL524" s="99" t="s">
        <v>17</v>
      </c>
      <c r="AM524" s="98" t="str">
        <f t="shared" si="107"/>
        <v>B1FuerteDirectamente Indirectamente</v>
      </c>
      <c r="AN524" s="75" t="str">
        <f>VLOOKUP(AO524,Hoja3!$G$2:$H$648,2,0)</f>
        <v>A:Improbable / 1:Leve</v>
      </c>
      <c r="AO524" s="69" t="str">
        <f>VLOOKUP(AM524,Hoja3!F:G,2,0)</f>
        <v>A1</v>
      </c>
      <c r="AP524" s="70" t="str">
        <f>VLOOKUP(AO524,'MATRIZ RAM VALORACIÓN'!$AD$10:$AE$45,2,0)</f>
        <v>Bajo</v>
      </c>
      <c r="AQ524" s="189"/>
      <c r="AR524" s="189"/>
      <c r="AS524" s="110"/>
      <c r="AT524" s="88">
        <f t="shared" si="103"/>
        <v>5</v>
      </c>
      <c r="AU524" s="88">
        <f t="shared" si="104"/>
        <v>70</v>
      </c>
      <c r="AV524" s="89">
        <f t="shared" si="92"/>
        <v>75</v>
      </c>
    </row>
    <row r="525" spans="1:48" ht="164.25" hidden="1" customHeight="1" x14ac:dyDescent="0.3">
      <c r="A525" s="98" t="s">
        <v>3521</v>
      </c>
      <c r="B525" s="98" t="s">
        <v>761</v>
      </c>
      <c r="C525" s="162" t="s">
        <v>1012</v>
      </c>
      <c r="D525" s="101" t="s">
        <v>1805</v>
      </c>
      <c r="E525" s="68" t="s">
        <v>273</v>
      </c>
      <c r="F525" s="68" t="s">
        <v>264</v>
      </c>
      <c r="G525" s="68" t="s">
        <v>264</v>
      </c>
      <c r="H525" s="68" t="s">
        <v>264</v>
      </c>
      <c r="I525" s="68" t="s">
        <v>264</v>
      </c>
      <c r="J525" s="68" t="s">
        <v>273</v>
      </c>
      <c r="K525" s="95" t="s">
        <v>20</v>
      </c>
      <c r="L525" s="95" t="s">
        <v>26</v>
      </c>
      <c r="M525" s="69" t="str">
        <f t="shared" si="101"/>
        <v xml:space="preserve">D - Probable / 3 - Moderado </v>
      </c>
      <c r="N525" s="69" t="str">
        <f t="shared" si="102"/>
        <v>D3</v>
      </c>
      <c r="O525" s="70" t="str">
        <f>VLOOKUP(N525,'MATRIZ RAM VALORACIÓN'!$AD$10:$AE$45,2,0)</f>
        <v>Intermedio</v>
      </c>
      <c r="P525" s="71" t="str">
        <f t="shared" si="105"/>
        <v>Medio</v>
      </c>
      <c r="Q525" s="101" t="s">
        <v>1013</v>
      </c>
      <c r="R525" s="101" t="s">
        <v>2340</v>
      </c>
      <c r="S525" s="180" t="s">
        <v>359</v>
      </c>
      <c r="T525" s="115" t="s">
        <v>1014</v>
      </c>
      <c r="U525" s="73" t="s">
        <v>318</v>
      </c>
      <c r="V525" s="73" t="s">
        <v>267</v>
      </c>
      <c r="W525" s="68" t="s">
        <v>264</v>
      </c>
      <c r="X525" s="68" t="s">
        <v>264</v>
      </c>
      <c r="Y525" s="68" t="s">
        <v>264</v>
      </c>
      <c r="Z525" s="68" t="s">
        <v>264</v>
      </c>
      <c r="AA525" s="68" t="s">
        <v>264</v>
      </c>
      <c r="AB525" s="68" t="s">
        <v>264</v>
      </c>
      <c r="AC525" s="68" t="s">
        <v>264</v>
      </c>
      <c r="AD525" s="68" t="s">
        <v>264</v>
      </c>
      <c r="AE525" s="68" t="s">
        <v>264</v>
      </c>
      <c r="AF525" s="68" t="s">
        <v>264</v>
      </c>
      <c r="AG525" s="68" t="s">
        <v>273</v>
      </c>
      <c r="AH525" s="73" t="s">
        <v>22</v>
      </c>
      <c r="AI525" s="74" t="str">
        <f t="shared" si="106"/>
        <v>Moderado</v>
      </c>
      <c r="AJ525" s="75" t="s">
        <v>313</v>
      </c>
      <c r="AK525" s="99" t="s">
        <v>10</v>
      </c>
      <c r="AL525" s="99" t="s">
        <v>17</v>
      </c>
      <c r="AM525" s="98" t="str">
        <f t="shared" si="107"/>
        <v>D3FuerteDirectamente Indirectamente</v>
      </c>
      <c r="AN525" s="75" t="str">
        <f>VLOOKUP(AO525,Hoja3!$G$2:$H$648,2,0)</f>
        <v>B:Raro / 2:Menor</v>
      </c>
      <c r="AO525" s="69" t="str">
        <f>VLOOKUP(AM525,Hoja3!F:G,2,0)</f>
        <v>B2</v>
      </c>
      <c r="AP525" s="70" t="str">
        <f>VLOOKUP(AO525,'MATRIZ RAM VALORACIÓN'!$AD$10:$AE$45,2,0)</f>
        <v>Bajo</v>
      </c>
      <c r="AQ525" s="189"/>
      <c r="AR525" s="189"/>
      <c r="AS525" s="110"/>
      <c r="AT525" s="88">
        <f t="shared" si="103"/>
        <v>5</v>
      </c>
      <c r="AU525" s="88">
        <f t="shared" si="104"/>
        <v>70</v>
      </c>
      <c r="AV525" s="89">
        <f t="shared" si="92"/>
        <v>75</v>
      </c>
    </row>
    <row r="526" spans="1:48" ht="164.25" hidden="1" customHeight="1" x14ac:dyDescent="0.3">
      <c r="A526" s="98" t="s">
        <v>3521</v>
      </c>
      <c r="B526" s="98" t="s">
        <v>761</v>
      </c>
      <c r="C526" s="162" t="s">
        <v>1016</v>
      </c>
      <c r="D526" s="101" t="s">
        <v>1806</v>
      </c>
      <c r="E526" s="68" t="s">
        <v>273</v>
      </c>
      <c r="F526" s="68" t="s">
        <v>264</v>
      </c>
      <c r="G526" s="68" t="s">
        <v>264</v>
      </c>
      <c r="H526" s="68" t="s">
        <v>264</v>
      </c>
      <c r="I526" s="68" t="s">
        <v>264</v>
      </c>
      <c r="J526" s="68" t="s">
        <v>273</v>
      </c>
      <c r="K526" s="95" t="s">
        <v>29</v>
      </c>
      <c r="L526" s="95" t="s">
        <v>36</v>
      </c>
      <c r="M526" s="69" t="str">
        <f t="shared" si="101"/>
        <v>B - Raro / 1 - Leve</v>
      </c>
      <c r="N526" s="69" t="str">
        <f t="shared" si="102"/>
        <v>B1</v>
      </c>
      <c r="O526" s="70" t="str">
        <f>VLOOKUP(N526,'MATRIZ RAM VALORACIÓN'!$AD$10:$AE$45,2,0)</f>
        <v>Bajo</v>
      </c>
      <c r="P526" s="71" t="str">
        <f t="shared" si="105"/>
        <v>Bajo</v>
      </c>
      <c r="Q526" s="101" t="s">
        <v>2341</v>
      </c>
      <c r="R526" s="101" t="s">
        <v>2342</v>
      </c>
      <c r="S526" s="180" t="s">
        <v>45</v>
      </c>
      <c r="T526" s="170" t="s">
        <v>2414</v>
      </c>
      <c r="U526" s="73" t="s">
        <v>311</v>
      </c>
      <c r="V526" s="73" t="s">
        <v>267</v>
      </c>
      <c r="W526" s="68" t="s">
        <v>264</v>
      </c>
      <c r="X526" s="68" t="s">
        <v>264</v>
      </c>
      <c r="Y526" s="68" t="s">
        <v>264</v>
      </c>
      <c r="Z526" s="68" t="s">
        <v>264</v>
      </c>
      <c r="AA526" s="68" t="s">
        <v>264</v>
      </c>
      <c r="AB526" s="68" t="s">
        <v>264</v>
      </c>
      <c r="AC526" s="68" t="s">
        <v>264</v>
      </c>
      <c r="AD526" s="68" t="s">
        <v>264</v>
      </c>
      <c r="AE526" s="68" t="s">
        <v>264</v>
      </c>
      <c r="AF526" s="68" t="s">
        <v>273</v>
      </c>
      <c r="AG526" s="68" t="s">
        <v>273</v>
      </c>
      <c r="AH526" s="73" t="s">
        <v>22</v>
      </c>
      <c r="AI526" s="74" t="str">
        <f t="shared" si="106"/>
        <v>Moderado</v>
      </c>
      <c r="AJ526" s="75" t="s">
        <v>313</v>
      </c>
      <c r="AK526" s="99" t="s">
        <v>10</v>
      </c>
      <c r="AL526" s="99" t="s">
        <v>17</v>
      </c>
      <c r="AM526" s="98" t="str">
        <f t="shared" si="107"/>
        <v>B1FuerteDirectamente Indirectamente</v>
      </c>
      <c r="AN526" s="75" t="str">
        <f>VLOOKUP(AO526,Hoja3!$G$2:$H$648,2,0)</f>
        <v>A:Improbable / 1:Leve</v>
      </c>
      <c r="AO526" s="69" t="str">
        <f>VLOOKUP(AM526,Hoja3!F:G,2,0)</f>
        <v>A1</v>
      </c>
      <c r="AP526" s="70" t="str">
        <f>VLOOKUP(AO526,'MATRIZ RAM VALORACIÓN'!$AD$10:$AE$45,2,0)</f>
        <v>Bajo</v>
      </c>
      <c r="AQ526" s="189"/>
      <c r="AR526" s="189"/>
      <c r="AS526" s="110"/>
      <c r="AT526" s="88">
        <f t="shared" si="103"/>
        <v>15</v>
      </c>
      <c r="AU526" s="88">
        <f t="shared" si="104"/>
        <v>70</v>
      </c>
      <c r="AV526" s="89">
        <f t="shared" si="92"/>
        <v>85</v>
      </c>
    </row>
    <row r="527" spans="1:48" ht="164.25" customHeight="1" x14ac:dyDescent="0.3">
      <c r="A527" s="98" t="s">
        <v>3521</v>
      </c>
      <c r="B527" s="98" t="s">
        <v>385</v>
      </c>
      <c r="C527" s="335" t="s">
        <v>3572</v>
      </c>
      <c r="D527" s="101" t="s">
        <v>3576</v>
      </c>
      <c r="E527" s="68" t="s">
        <v>273</v>
      </c>
      <c r="F527" s="68" t="s">
        <v>273</v>
      </c>
      <c r="G527" s="68" t="s">
        <v>264</v>
      </c>
      <c r="H527" s="68" t="s">
        <v>273</v>
      </c>
      <c r="I527" s="68" t="s">
        <v>273</v>
      </c>
      <c r="J527" s="68" t="s">
        <v>273</v>
      </c>
      <c r="K527" s="95" t="s">
        <v>29</v>
      </c>
      <c r="L527" s="95" t="s">
        <v>21</v>
      </c>
      <c r="M527" s="69" t="str">
        <f t="shared" si="101"/>
        <v>B - Raro / 4 - Mayor</v>
      </c>
      <c r="N527" s="69" t="str">
        <f t="shared" si="102"/>
        <v>B4</v>
      </c>
      <c r="O527" s="70" t="str">
        <f>VLOOKUP(N527,'MATRIZ RAM VALORACIÓN'!$AD$10:$AE$45,2,0)</f>
        <v>Medio</v>
      </c>
      <c r="P527" s="71" t="str">
        <f t="shared" si="105"/>
        <v>Bajo</v>
      </c>
      <c r="Q527" s="101" t="s">
        <v>2662</v>
      </c>
      <c r="R527" s="101" t="s">
        <v>2663</v>
      </c>
      <c r="S527" s="180" t="s">
        <v>45</v>
      </c>
      <c r="T527" s="94" t="s">
        <v>3031</v>
      </c>
      <c r="U527" s="73" t="s">
        <v>318</v>
      </c>
      <c r="V527" s="73" t="s">
        <v>267</v>
      </c>
      <c r="W527" s="68" t="s">
        <v>273</v>
      </c>
      <c r="X527" s="68" t="s">
        <v>264</v>
      </c>
      <c r="Y527" s="68" t="s">
        <v>264</v>
      </c>
      <c r="Z527" s="68" t="s">
        <v>264</v>
      </c>
      <c r="AA527" s="68" t="s">
        <v>264</v>
      </c>
      <c r="AB527" s="68" t="s">
        <v>264</v>
      </c>
      <c r="AC527" s="68" t="s">
        <v>264</v>
      </c>
      <c r="AD527" s="68" t="s">
        <v>264</v>
      </c>
      <c r="AE527" s="68" t="s">
        <v>264</v>
      </c>
      <c r="AF527" s="68" t="s">
        <v>264</v>
      </c>
      <c r="AG527" s="68" t="s">
        <v>273</v>
      </c>
      <c r="AH527" s="73" t="s">
        <v>22</v>
      </c>
      <c r="AI527" s="74" t="str">
        <f t="shared" si="106"/>
        <v>Moderado</v>
      </c>
      <c r="AJ527" s="75" t="s">
        <v>313</v>
      </c>
      <c r="AK527" s="99" t="s">
        <v>10</v>
      </c>
      <c r="AL527" s="99" t="s">
        <v>17</v>
      </c>
      <c r="AM527" s="98" t="str">
        <f t="shared" si="107"/>
        <v>B4FuerteDirectamente Indirectamente</v>
      </c>
      <c r="AN527" s="75" t="str">
        <f>VLOOKUP(AO527,Hoja3!$G$2:$H$648,2,0)</f>
        <v>A:Improbable / 3:Moderado</v>
      </c>
      <c r="AO527" s="69" t="str">
        <f>VLOOKUP(AM527,Hoja3!F:G,2,0)</f>
        <v>A3</v>
      </c>
      <c r="AP527" s="70" t="str">
        <f>VLOOKUP(AO527,'MATRIZ RAM VALORACIÓN'!$AD$10:$AE$45,2,0)</f>
        <v>Bajo</v>
      </c>
      <c r="AQ527" s="189"/>
      <c r="AR527" s="189"/>
      <c r="AS527" s="110"/>
      <c r="AT527" s="88">
        <f t="shared" si="103"/>
        <v>5</v>
      </c>
      <c r="AU527" s="88">
        <f t="shared" si="104"/>
        <v>70</v>
      </c>
      <c r="AV527" s="89">
        <f t="shared" si="92"/>
        <v>75</v>
      </c>
    </row>
    <row r="528" spans="1:48" ht="164.25" hidden="1" customHeight="1" x14ac:dyDescent="0.3">
      <c r="A528" s="98" t="s">
        <v>3521</v>
      </c>
      <c r="B528" s="98" t="s">
        <v>385</v>
      </c>
      <c r="C528" s="162" t="s">
        <v>941</v>
      </c>
      <c r="D528" s="101" t="s">
        <v>3442</v>
      </c>
      <c r="E528" s="68" t="s">
        <v>273</v>
      </c>
      <c r="F528" s="68" t="s">
        <v>264</v>
      </c>
      <c r="G528" s="68" t="s">
        <v>264</v>
      </c>
      <c r="H528" s="68" t="s">
        <v>264</v>
      </c>
      <c r="I528" s="68" t="s">
        <v>264</v>
      </c>
      <c r="J528" s="68" t="s">
        <v>273</v>
      </c>
      <c r="K528" s="95" t="s">
        <v>29</v>
      </c>
      <c r="L528" s="95" t="s">
        <v>14</v>
      </c>
      <c r="M528" s="69" t="str">
        <f t="shared" si="101"/>
        <v>B - Raro / 5 - Extremo</v>
      </c>
      <c r="N528" s="69" t="str">
        <f t="shared" si="102"/>
        <v>B5</v>
      </c>
      <c r="O528" s="70" t="str">
        <f>VLOOKUP(N528,'MATRIZ RAM VALORACIÓN'!$AD$10:$AE$45,2,0)</f>
        <v>Intermedio</v>
      </c>
      <c r="P528" s="71" t="str">
        <f t="shared" si="105"/>
        <v>Medio</v>
      </c>
      <c r="Q528" s="101" t="s">
        <v>3030</v>
      </c>
      <c r="R528" s="101" t="s">
        <v>3049</v>
      </c>
      <c r="S528" s="180" t="s">
        <v>45</v>
      </c>
      <c r="T528" s="115" t="s">
        <v>942</v>
      </c>
      <c r="U528" s="73" t="s">
        <v>318</v>
      </c>
      <c r="V528" s="73" t="s">
        <v>265</v>
      </c>
      <c r="W528" s="68" t="s">
        <v>264</v>
      </c>
      <c r="X528" s="68" t="s">
        <v>264</v>
      </c>
      <c r="Y528" s="68" t="s">
        <v>264</v>
      </c>
      <c r="Z528" s="68" t="s">
        <v>264</v>
      </c>
      <c r="AA528" s="68" t="s">
        <v>264</v>
      </c>
      <c r="AB528" s="68" t="s">
        <v>264</v>
      </c>
      <c r="AC528" s="68" t="s">
        <v>264</v>
      </c>
      <c r="AD528" s="68" t="s">
        <v>264</v>
      </c>
      <c r="AE528" s="68" t="s">
        <v>264</v>
      </c>
      <c r="AF528" s="68" t="s">
        <v>264</v>
      </c>
      <c r="AG528" s="68" t="s">
        <v>273</v>
      </c>
      <c r="AH528" s="73" t="s">
        <v>22</v>
      </c>
      <c r="AI528" s="74" t="str">
        <f t="shared" si="106"/>
        <v>Moderado</v>
      </c>
      <c r="AJ528" s="75" t="s">
        <v>313</v>
      </c>
      <c r="AK528" s="99" t="s">
        <v>10</v>
      </c>
      <c r="AL528" s="99" t="s">
        <v>17</v>
      </c>
      <c r="AM528" s="98" t="str">
        <f t="shared" si="107"/>
        <v>B5FuerteDirectamente Indirectamente</v>
      </c>
      <c r="AN528" s="75" t="str">
        <f>VLOOKUP(AO528,Hoja3!$G$2:$H$648,2,0)</f>
        <v>A:Improbable / 4:Mayor</v>
      </c>
      <c r="AO528" s="69" t="str">
        <f>VLOOKUP(AM528,Hoja3!F:G,2,0)</f>
        <v>A4</v>
      </c>
      <c r="AP528" s="70" t="str">
        <f>VLOOKUP(AO528,'MATRIZ RAM VALORACIÓN'!$AD$10:$AE$45,2,0)</f>
        <v>Bajo</v>
      </c>
      <c r="AQ528" s="189"/>
      <c r="AR528" s="189"/>
      <c r="AS528" s="110"/>
      <c r="AT528" s="88">
        <f t="shared" si="103"/>
        <v>5</v>
      </c>
      <c r="AU528" s="88">
        <f t="shared" si="104"/>
        <v>70</v>
      </c>
      <c r="AV528" s="89">
        <f t="shared" si="92"/>
        <v>75</v>
      </c>
    </row>
    <row r="529" spans="1:48" ht="164.25" hidden="1" customHeight="1" x14ac:dyDescent="0.3">
      <c r="A529" s="98" t="s">
        <v>3521</v>
      </c>
      <c r="B529" s="98" t="s">
        <v>385</v>
      </c>
      <c r="C529" s="162" t="s">
        <v>2610</v>
      </c>
      <c r="D529" s="101" t="s">
        <v>2209</v>
      </c>
      <c r="E529" s="68" t="s">
        <v>264</v>
      </c>
      <c r="F529" s="68" t="s">
        <v>264</v>
      </c>
      <c r="G529" s="68" t="s">
        <v>264</v>
      </c>
      <c r="H529" s="68" t="s">
        <v>264</v>
      </c>
      <c r="I529" s="68" t="s">
        <v>264</v>
      </c>
      <c r="J529" s="68" t="s">
        <v>264</v>
      </c>
      <c r="K529" s="95" t="s">
        <v>25</v>
      </c>
      <c r="L529" s="95" t="s">
        <v>14</v>
      </c>
      <c r="M529" s="69" t="str">
        <f t="shared" si="101"/>
        <v>C - Posible / 5 - Extremo</v>
      </c>
      <c r="N529" s="69" t="str">
        <f t="shared" si="102"/>
        <v>C5</v>
      </c>
      <c r="O529" s="70" t="str">
        <f>VLOOKUP(N529,'MATRIZ RAM VALORACIÓN'!$AD$10:$AE$45,2,0)</f>
        <v>Intermedio</v>
      </c>
      <c r="P529" s="71" t="str">
        <f t="shared" si="105"/>
        <v>Medio</v>
      </c>
      <c r="Q529" s="115" t="s">
        <v>3131</v>
      </c>
      <c r="R529" s="145" t="s">
        <v>3130</v>
      </c>
      <c r="S529" s="180" t="s">
        <v>45</v>
      </c>
      <c r="T529" s="146" t="s">
        <v>3132</v>
      </c>
      <c r="U529" s="73" t="s">
        <v>318</v>
      </c>
      <c r="V529" s="73" t="s">
        <v>267</v>
      </c>
      <c r="W529" s="68" t="s">
        <v>264</v>
      </c>
      <c r="X529" s="68" t="s">
        <v>264</v>
      </c>
      <c r="Y529" s="68" t="s">
        <v>264</v>
      </c>
      <c r="Z529" s="68" t="s">
        <v>264</v>
      </c>
      <c r="AA529" s="68" t="s">
        <v>264</v>
      </c>
      <c r="AB529" s="68" t="s">
        <v>264</v>
      </c>
      <c r="AC529" s="68" t="s">
        <v>264</v>
      </c>
      <c r="AD529" s="68" t="s">
        <v>264</v>
      </c>
      <c r="AE529" s="68" t="s">
        <v>264</v>
      </c>
      <c r="AF529" s="68" t="s">
        <v>264</v>
      </c>
      <c r="AG529" s="68" t="s">
        <v>273</v>
      </c>
      <c r="AH529" s="73" t="s">
        <v>22</v>
      </c>
      <c r="AI529" s="74" t="str">
        <f t="shared" si="106"/>
        <v>Moderado</v>
      </c>
      <c r="AJ529" s="75" t="s">
        <v>313</v>
      </c>
      <c r="AK529" s="99" t="s">
        <v>10</v>
      </c>
      <c r="AL529" s="99" t="s">
        <v>17</v>
      </c>
      <c r="AM529" s="98" t="str">
        <f t="shared" si="107"/>
        <v>C5FuerteDirectamente Indirectamente</v>
      </c>
      <c r="AN529" s="75" t="str">
        <f>VLOOKUP(AO529,Hoja3!$G$2:$H$648,2,0)</f>
        <v>A:Improbable / 4:Mayor</v>
      </c>
      <c r="AO529" s="69" t="str">
        <f>VLOOKUP(AM529,Hoja3!F:G,2,0)</f>
        <v>A4</v>
      </c>
      <c r="AP529" s="70" t="str">
        <f>VLOOKUP(AO529,'MATRIZ RAM VALORACIÓN'!$AD$10:$AE$45,2,0)</f>
        <v>Bajo</v>
      </c>
      <c r="AQ529" s="189"/>
      <c r="AR529" s="189"/>
      <c r="AS529" s="110"/>
      <c r="AT529" s="88">
        <f t="shared" si="103"/>
        <v>5</v>
      </c>
      <c r="AU529" s="88">
        <f t="shared" si="104"/>
        <v>70</v>
      </c>
      <c r="AV529" s="89">
        <f t="shared" si="92"/>
        <v>75</v>
      </c>
    </row>
    <row r="530" spans="1:48" ht="164.25" hidden="1" customHeight="1" x14ac:dyDescent="0.3">
      <c r="A530" s="98" t="s">
        <v>3521</v>
      </c>
      <c r="B530" s="98" t="s">
        <v>385</v>
      </c>
      <c r="C530" s="162" t="s">
        <v>2611</v>
      </c>
      <c r="D530" s="101" t="s">
        <v>2649</v>
      </c>
      <c r="E530" s="68" t="s">
        <v>273</v>
      </c>
      <c r="F530" s="68" t="s">
        <v>264</v>
      </c>
      <c r="G530" s="68" t="s">
        <v>264</v>
      </c>
      <c r="H530" s="68" t="s">
        <v>264</v>
      </c>
      <c r="I530" s="68" t="s">
        <v>264</v>
      </c>
      <c r="J530" s="68" t="s">
        <v>273</v>
      </c>
      <c r="K530" s="95" t="s">
        <v>29</v>
      </c>
      <c r="L530" s="95" t="s">
        <v>14</v>
      </c>
      <c r="M530" s="69" t="str">
        <f t="shared" si="101"/>
        <v>B - Raro / 5 - Extremo</v>
      </c>
      <c r="N530" s="69" t="str">
        <f t="shared" si="102"/>
        <v>B5</v>
      </c>
      <c r="O530" s="70" t="str">
        <f>VLOOKUP(N530,'MATRIZ RAM VALORACIÓN'!$AD$10:$AE$45,2,0)</f>
        <v>Intermedio</v>
      </c>
      <c r="P530" s="71" t="str">
        <f t="shared" si="105"/>
        <v>Medio</v>
      </c>
      <c r="Q530" s="101" t="s">
        <v>946</v>
      </c>
      <c r="R530" s="101" t="s">
        <v>3033</v>
      </c>
      <c r="S530" s="180" t="s">
        <v>45</v>
      </c>
      <c r="T530" s="152" t="s">
        <v>947</v>
      </c>
      <c r="U530" s="84" t="s">
        <v>311</v>
      </c>
      <c r="V530" s="84" t="s">
        <v>267</v>
      </c>
      <c r="W530" s="68" t="s">
        <v>264</v>
      </c>
      <c r="X530" s="68" t="s">
        <v>264</v>
      </c>
      <c r="Y530" s="68" t="s">
        <v>264</v>
      </c>
      <c r="Z530" s="68" t="s">
        <v>264</v>
      </c>
      <c r="AA530" s="68" t="s">
        <v>264</v>
      </c>
      <c r="AB530" s="68" t="s">
        <v>264</v>
      </c>
      <c r="AC530" s="68" t="s">
        <v>264</v>
      </c>
      <c r="AD530" s="68" t="s">
        <v>264</v>
      </c>
      <c r="AE530" s="68" t="s">
        <v>264</v>
      </c>
      <c r="AF530" s="68" t="s">
        <v>264</v>
      </c>
      <c r="AG530" s="68" t="s">
        <v>273</v>
      </c>
      <c r="AH530" s="73" t="s">
        <v>22</v>
      </c>
      <c r="AI530" s="74" t="str">
        <f t="shared" si="106"/>
        <v>Moderado</v>
      </c>
      <c r="AJ530" s="75" t="s">
        <v>313</v>
      </c>
      <c r="AK530" s="99" t="s">
        <v>10</v>
      </c>
      <c r="AL530" s="99" t="s">
        <v>17</v>
      </c>
      <c r="AM530" s="98" t="str">
        <f t="shared" si="107"/>
        <v>B5FuerteDirectamente Indirectamente</v>
      </c>
      <c r="AN530" s="75" t="str">
        <f>VLOOKUP(AO530,Hoja3!$G$2:$H$648,2,0)</f>
        <v>A:Improbable / 4:Mayor</v>
      </c>
      <c r="AO530" s="69" t="str">
        <f>VLOOKUP(AM530,Hoja3!F:G,2,0)</f>
        <v>A4</v>
      </c>
      <c r="AP530" s="70" t="str">
        <f>VLOOKUP(AO530,'MATRIZ RAM VALORACIÓN'!$AD$10:$AE$45,2,0)</f>
        <v>Bajo</v>
      </c>
      <c r="AQ530" s="189"/>
      <c r="AR530" s="189"/>
      <c r="AS530" s="110"/>
      <c r="AT530" s="88">
        <f t="shared" si="103"/>
        <v>15</v>
      </c>
      <c r="AU530" s="88">
        <f t="shared" si="104"/>
        <v>70</v>
      </c>
      <c r="AV530" s="89">
        <f t="shared" si="92"/>
        <v>85</v>
      </c>
    </row>
    <row r="531" spans="1:48" ht="164.25" hidden="1" customHeight="1" x14ac:dyDescent="0.3">
      <c r="A531" s="98" t="s">
        <v>266</v>
      </c>
      <c r="B531" s="98" t="s">
        <v>647</v>
      </c>
      <c r="C531" s="208" t="s">
        <v>1132</v>
      </c>
      <c r="D531" s="167" t="s">
        <v>2221</v>
      </c>
      <c r="E531" s="68" t="s">
        <v>264</v>
      </c>
      <c r="F531" s="68" t="s">
        <v>264</v>
      </c>
      <c r="G531" s="68" t="s">
        <v>264</v>
      </c>
      <c r="H531" s="68" t="s">
        <v>264</v>
      </c>
      <c r="I531" s="68" t="s">
        <v>264</v>
      </c>
      <c r="J531" s="68" t="s">
        <v>264</v>
      </c>
      <c r="K531" s="95" t="s">
        <v>25</v>
      </c>
      <c r="L531" s="95" t="s">
        <v>30</v>
      </c>
      <c r="M531" s="69" t="str">
        <f t="shared" si="101"/>
        <v>C - Posible / 2 - Menor</v>
      </c>
      <c r="N531" s="69" t="str">
        <f t="shared" si="102"/>
        <v>C2</v>
      </c>
      <c r="O531" s="70" t="str">
        <f>VLOOKUP(N531,'MATRIZ RAM VALORACIÓN'!$AD$10:$AE$45,2,0)</f>
        <v>Medio</v>
      </c>
      <c r="P531" s="71" t="str">
        <f t="shared" si="105"/>
        <v>Bajo</v>
      </c>
      <c r="Q531" s="137" t="s">
        <v>2980</v>
      </c>
      <c r="R531" s="137" t="s">
        <v>2184</v>
      </c>
      <c r="S531" s="180" t="s">
        <v>45</v>
      </c>
      <c r="T531" s="135" t="s">
        <v>2178</v>
      </c>
      <c r="U531" s="84" t="s">
        <v>318</v>
      </c>
      <c r="V531" s="84" t="s">
        <v>267</v>
      </c>
      <c r="W531" s="68" t="s">
        <v>264</v>
      </c>
      <c r="X531" s="68" t="s">
        <v>273</v>
      </c>
      <c r="Y531" s="68" t="s">
        <v>264</v>
      </c>
      <c r="Z531" s="68" t="s">
        <v>273</v>
      </c>
      <c r="AA531" s="68" t="s">
        <v>264</v>
      </c>
      <c r="AB531" s="68" t="s">
        <v>264</v>
      </c>
      <c r="AC531" s="68" t="s">
        <v>264</v>
      </c>
      <c r="AD531" s="68" t="s">
        <v>264</v>
      </c>
      <c r="AE531" s="68" t="s">
        <v>264</v>
      </c>
      <c r="AF531" s="68" t="s">
        <v>264</v>
      </c>
      <c r="AG531" s="68" t="s">
        <v>273</v>
      </c>
      <c r="AH531" s="73" t="s">
        <v>22</v>
      </c>
      <c r="AI531" s="74" t="str">
        <f t="shared" si="106"/>
        <v>Moderado</v>
      </c>
      <c r="AJ531" s="75" t="s">
        <v>313</v>
      </c>
      <c r="AK531" s="99" t="s">
        <v>10</v>
      </c>
      <c r="AL531" s="99" t="s">
        <v>17</v>
      </c>
      <c r="AM531" s="98" t="str">
        <f t="shared" si="107"/>
        <v>C2FuerteDirectamente Indirectamente</v>
      </c>
      <c r="AN531" s="75" t="str">
        <f>VLOOKUP(AO531,Hoja3!$G$2:$H$648,2,0)</f>
        <v>A:Improbable / 1:Leve</v>
      </c>
      <c r="AO531" s="69" t="str">
        <f>VLOOKUP(AM531,Hoja3!F:G,2,0)</f>
        <v>A1</v>
      </c>
      <c r="AP531" s="70" t="str">
        <f>VLOOKUP(AO531,'MATRIZ RAM VALORACIÓN'!$AD$10:$AE$45,2,0)</f>
        <v>Bajo</v>
      </c>
      <c r="AQ531" s="189"/>
      <c r="AR531" s="189"/>
      <c r="AS531" s="110"/>
      <c r="AT531" s="88">
        <f t="shared" si="103"/>
        <v>5</v>
      </c>
      <c r="AU531" s="88">
        <f t="shared" si="104"/>
        <v>70</v>
      </c>
      <c r="AV531" s="89">
        <f t="shared" si="92"/>
        <v>75</v>
      </c>
    </row>
    <row r="532" spans="1:48" ht="164.25" hidden="1" customHeight="1" x14ac:dyDescent="0.3">
      <c r="A532" s="98" t="s">
        <v>266</v>
      </c>
      <c r="B532" s="98" t="s">
        <v>647</v>
      </c>
      <c r="C532" s="162" t="s">
        <v>1132</v>
      </c>
      <c r="D532" s="167" t="s">
        <v>2221</v>
      </c>
      <c r="E532" s="68" t="s">
        <v>264</v>
      </c>
      <c r="F532" s="68" t="s">
        <v>264</v>
      </c>
      <c r="G532" s="68" t="s">
        <v>264</v>
      </c>
      <c r="H532" s="68" t="s">
        <v>264</v>
      </c>
      <c r="I532" s="68" t="s">
        <v>264</v>
      </c>
      <c r="J532" s="68" t="s">
        <v>264</v>
      </c>
      <c r="K532" s="95" t="s">
        <v>25</v>
      </c>
      <c r="L532" s="95" t="s">
        <v>30</v>
      </c>
      <c r="M532" s="69" t="str">
        <f t="shared" si="101"/>
        <v>C - Posible / 2 - Menor</v>
      </c>
      <c r="N532" s="69" t="str">
        <f t="shared" si="102"/>
        <v>C2</v>
      </c>
      <c r="O532" s="70" t="str">
        <f>VLOOKUP(N532,'MATRIZ RAM VALORACIÓN'!$AD$10:$AE$45,2,0)</f>
        <v>Medio</v>
      </c>
      <c r="P532" s="71" t="str">
        <f t="shared" si="105"/>
        <v>Bajo</v>
      </c>
      <c r="Q532" s="101" t="s">
        <v>1133</v>
      </c>
      <c r="R532" s="101" t="s">
        <v>2175</v>
      </c>
      <c r="S532" s="180" t="s">
        <v>45</v>
      </c>
      <c r="T532" s="115" t="s">
        <v>2179</v>
      </c>
      <c r="U532" s="73" t="s">
        <v>311</v>
      </c>
      <c r="V532" s="73" t="s">
        <v>267</v>
      </c>
      <c r="W532" s="68" t="s">
        <v>264</v>
      </c>
      <c r="X532" s="68" t="s">
        <v>264</v>
      </c>
      <c r="Y532" s="68" t="s">
        <v>264</v>
      </c>
      <c r="Z532" s="68" t="s">
        <v>264</v>
      </c>
      <c r="AA532" s="68" t="s">
        <v>264</v>
      </c>
      <c r="AB532" s="68" t="s">
        <v>264</v>
      </c>
      <c r="AC532" s="68" t="s">
        <v>264</v>
      </c>
      <c r="AD532" s="68" t="s">
        <v>264</v>
      </c>
      <c r="AE532" s="68" t="s">
        <v>264</v>
      </c>
      <c r="AF532" s="68" t="s">
        <v>264</v>
      </c>
      <c r="AG532" s="68" t="s">
        <v>273</v>
      </c>
      <c r="AH532" s="73" t="s">
        <v>22</v>
      </c>
      <c r="AI532" s="74" t="str">
        <f t="shared" si="106"/>
        <v>Moderado</v>
      </c>
      <c r="AJ532" s="75" t="s">
        <v>313</v>
      </c>
      <c r="AK532" s="99" t="s">
        <v>10</v>
      </c>
      <c r="AL532" s="99" t="s">
        <v>17</v>
      </c>
      <c r="AM532" s="98" t="str">
        <f t="shared" si="107"/>
        <v>C2FuerteDirectamente Indirectamente</v>
      </c>
      <c r="AN532" s="75" t="str">
        <f>VLOOKUP(AO532,Hoja3!$G$2:$H$648,2,0)</f>
        <v>A:Improbable / 1:Leve</v>
      </c>
      <c r="AO532" s="69" t="str">
        <f>VLOOKUP(AM532,Hoja3!F:G,2,0)</f>
        <v>A1</v>
      </c>
      <c r="AP532" s="70" t="str">
        <f>VLOOKUP(AO532,'MATRIZ RAM VALORACIÓN'!$AD$10:$AE$45,2,0)</f>
        <v>Bajo</v>
      </c>
      <c r="AQ532" s="189"/>
      <c r="AR532" s="189"/>
      <c r="AS532" s="110"/>
      <c r="AT532" s="88">
        <f t="shared" si="103"/>
        <v>15</v>
      </c>
      <c r="AU532" s="88">
        <f t="shared" si="104"/>
        <v>70</v>
      </c>
      <c r="AV532" s="89">
        <f t="shared" si="92"/>
        <v>85</v>
      </c>
    </row>
    <row r="533" spans="1:48" ht="164.25" hidden="1" customHeight="1" x14ac:dyDescent="0.3">
      <c r="A533" s="98" t="s">
        <v>266</v>
      </c>
      <c r="B533" s="98" t="s">
        <v>647</v>
      </c>
      <c r="C533" s="162" t="s">
        <v>1125</v>
      </c>
      <c r="D533" s="101" t="s">
        <v>1126</v>
      </c>
      <c r="E533" s="68" t="s">
        <v>264</v>
      </c>
      <c r="F533" s="68" t="s">
        <v>264</v>
      </c>
      <c r="G533" s="68" t="s">
        <v>264</v>
      </c>
      <c r="H533" s="68" t="s">
        <v>264</v>
      </c>
      <c r="I533" s="68" t="s">
        <v>264</v>
      </c>
      <c r="J533" s="68" t="s">
        <v>264</v>
      </c>
      <c r="K533" s="95" t="s">
        <v>25</v>
      </c>
      <c r="L533" s="95" t="s">
        <v>30</v>
      </c>
      <c r="M533" s="69" t="str">
        <f t="shared" si="101"/>
        <v>C - Posible / 2 - Menor</v>
      </c>
      <c r="N533" s="69" t="str">
        <f t="shared" si="102"/>
        <v>C2</v>
      </c>
      <c r="O533" s="70" t="str">
        <f>VLOOKUP(N533,'MATRIZ RAM VALORACIÓN'!$AD$10:$AE$45,2,0)</f>
        <v>Medio</v>
      </c>
      <c r="P533" s="71" t="str">
        <f t="shared" si="105"/>
        <v>Bajo</v>
      </c>
      <c r="Q533" s="101" t="s">
        <v>1128</v>
      </c>
      <c r="R533" s="101" t="s">
        <v>1129</v>
      </c>
      <c r="S533" s="180" t="s">
        <v>359</v>
      </c>
      <c r="T533" s="115" t="s">
        <v>1886</v>
      </c>
      <c r="U533" s="73" t="s">
        <v>318</v>
      </c>
      <c r="V533" s="73" t="s">
        <v>267</v>
      </c>
      <c r="W533" s="68" t="s">
        <v>264</v>
      </c>
      <c r="X533" s="68" t="s">
        <v>264</v>
      </c>
      <c r="Y533" s="68" t="s">
        <v>264</v>
      </c>
      <c r="Z533" s="68" t="s">
        <v>264</v>
      </c>
      <c r="AA533" s="68" t="s">
        <v>264</v>
      </c>
      <c r="AB533" s="68" t="s">
        <v>264</v>
      </c>
      <c r="AC533" s="68" t="s">
        <v>264</v>
      </c>
      <c r="AD533" s="68" t="s">
        <v>264</v>
      </c>
      <c r="AE533" s="68" t="s">
        <v>264</v>
      </c>
      <c r="AF533" s="68" t="s">
        <v>264</v>
      </c>
      <c r="AG533" s="68" t="s">
        <v>273</v>
      </c>
      <c r="AH533" s="73" t="s">
        <v>22</v>
      </c>
      <c r="AI533" s="74" t="str">
        <f t="shared" si="106"/>
        <v>Moderado</v>
      </c>
      <c r="AJ533" s="75" t="s">
        <v>313</v>
      </c>
      <c r="AK533" s="99" t="s">
        <v>10</v>
      </c>
      <c r="AL533" s="99" t="s">
        <v>17</v>
      </c>
      <c r="AM533" s="98" t="str">
        <f t="shared" si="107"/>
        <v>C2FuerteDirectamente Indirectamente</v>
      </c>
      <c r="AN533" s="75" t="str">
        <f>VLOOKUP(AO533,Hoja3!$G$2:$H$648,2,0)</f>
        <v>A:Improbable / 1:Leve</v>
      </c>
      <c r="AO533" s="69" t="str">
        <f>VLOOKUP(AM533,Hoja3!F:G,2,0)</f>
        <v>A1</v>
      </c>
      <c r="AP533" s="70" t="str">
        <f>VLOOKUP(AO533,'MATRIZ RAM VALORACIÓN'!$AD$10:$AE$45,2,0)</f>
        <v>Bajo</v>
      </c>
      <c r="AQ533" s="189"/>
      <c r="AR533" s="189"/>
      <c r="AS533" s="110"/>
      <c r="AT533" s="88">
        <f t="shared" si="103"/>
        <v>5</v>
      </c>
      <c r="AU533" s="88">
        <f t="shared" si="104"/>
        <v>70</v>
      </c>
      <c r="AV533" s="89">
        <f t="shared" si="92"/>
        <v>75</v>
      </c>
    </row>
    <row r="534" spans="1:48" ht="164.25" hidden="1" customHeight="1" x14ac:dyDescent="0.3">
      <c r="A534" s="98" t="s">
        <v>266</v>
      </c>
      <c r="B534" s="98" t="s">
        <v>647</v>
      </c>
      <c r="C534" s="162" t="s">
        <v>1125</v>
      </c>
      <c r="D534" s="101" t="s">
        <v>1126</v>
      </c>
      <c r="E534" s="68" t="s">
        <v>264</v>
      </c>
      <c r="F534" s="68" t="s">
        <v>264</v>
      </c>
      <c r="G534" s="68" t="s">
        <v>264</v>
      </c>
      <c r="H534" s="68" t="s">
        <v>264</v>
      </c>
      <c r="I534" s="68" t="s">
        <v>264</v>
      </c>
      <c r="J534" s="68" t="s">
        <v>264</v>
      </c>
      <c r="K534" s="95" t="s">
        <v>25</v>
      </c>
      <c r="L534" s="95" t="s">
        <v>30</v>
      </c>
      <c r="M534" s="69" t="str">
        <f t="shared" si="101"/>
        <v>C - Posible / 2 - Menor</v>
      </c>
      <c r="N534" s="69" t="str">
        <f t="shared" si="102"/>
        <v>C2</v>
      </c>
      <c r="O534" s="70" t="str">
        <f>VLOOKUP(N534,'MATRIZ RAM VALORACIÓN'!$AD$10:$AE$45,2,0)</f>
        <v>Medio</v>
      </c>
      <c r="P534" s="71" t="str">
        <f t="shared" si="105"/>
        <v>Bajo</v>
      </c>
      <c r="Q534" s="101" t="s">
        <v>1130</v>
      </c>
      <c r="R534" s="101" t="s">
        <v>1131</v>
      </c>
      <c r="S534" s="180" t="s">
        <v>359</v>
      </c>
      <c r="T534" s="115" t="s">
        <v>1887</v>
      </c>
      <c r="U534" s="73" t="s">
        <v>318</v>
      </c>
      <c r="V534" s="73" t="s">
        <v>267</v>
      </c>
      <c r="W534" s="68" t="s">
        <v>264</v>
      </c>
      <c r="X534" s="68" t="s">
        <v>264</v>
      </c>
      <c r="Y534" s="68" t="s">
        <v>264</v>
      </c>
      <c r="Z534" s="68" t="s">
        <v>264</v>
      </c>
      <c r="AA534" s="68" t="s">
        <v>264</v>
      </c>
      <c r="AB534" s="68" t="s">
        <v>264</v>
      </c>
      <c r="AC534" s="68" t="s">
        <v>264</v>
      </c>
      <c r="AD534" s="68" t="s">
        <v>264</v>
      </c>
      <c r="AE534" s="68" t="s">
        <v>264</v>
      </c>
      <c r="AF534" s="68" t="s">
        <v>264</v>
      </c>
      <c r="AG534" s="68" t="s">
        <v>273</v>
      </c>
      <c r="AH534" s="73" t="s">
        <v>22</v>
      </c>
      <c r="AI534" s="74" t="str">
        <f t="shared" si="106"/>
        <v>Moderado</v>
      </c>
      <c r="AJ534" s="75" t="s">
        <v>313</v>
      </c>
      <c r="AK534" s="99" t="s">
        <v>10</v>
      </c>
      <c r="AL534" s="99" t="s">
        <v>17</v>
      </c>
      <c r="AM534" s="98" t="str">
        <f t="shared" si="107"/>
        <v>C2FuerteDirectamente Indirectamente</v>
      </c>
      <c r="AN534" s="75" t="str">
        <f>VLOOKUP(AO534,Hoja3!$G$2:$H$648,2,0)</f>
        <v>A:Improbable / 1:Leve</v>
      </c>
      <c r="AO534" s="69" t="str">
        <f>VLOOKUP(AM534,Hoja3!F:G,2,0)</f>
        <v>A1</v>
      </c>
      <c r="AP534" s="70" t="str">
        <f>VLOOKUP(AO534,'MATRIZ RAM VALORACIÓN'!$AD$10:$AE$45,2,0)</f>
        <v>Bajo</v>
      </c>
      <c r="AQ534" s="189"/>
      <c r="AR534" s="189"/>
      <c r="AS534" s="110"/>
      <c r="AT534" s="88">
        <f t="shared" si="103"/>
        <v>5</v>
      </c>
      <c r="AU534" s="88">
        <f t="shared" si="104"/>
        <v>70</v>
      </c>
      <c r="AV534" s="89">
        <f t="shared" si="92"/>
        <v>75</v>
      </c>
    </row>
    <row r="535" spans="1:48" ht="164.25" customHeight="1" x14ac:dyDescent="0.3">
      <c r="A535" s="98" t="s">
        <v>266</v>
      </c>
      <c r="B535" s="98" t="s">
        <v>647</v>
      </c>
      <c r="C535" s="334" t="s">
        <v>1122</v>
      </c>
      <c r="D535" s="101" t="s">
        <v>3207</v>
      </c>
      <c r="E535" s="68" t="s">
        <v>273</v>
      </c>
      <c r="F535" s="68" t="s">
        <v>273</v>
      </c>
      <c r="G535" s="68" t="s">
        <v>273</v>
      </c>
      <c r="H535" s="68" t="s">
        <v>264</v>
      </c>
      <c r="I535" s="68" t="s">
        <v>273</v>
      </c>
      <c r="J535" s="68" t="s">
        <v>273</v>
      </c>
      <c r="K535" s="95" t="s">
        <v>20</v>
      </c>
      <c r="L535" s="95" t="s">
        <v>21</v>
      </c>
      <c r="M535" s="69" t="str">
        <f t="shared" si="101"/>
        <v>D - Probable / 4 - Mayor</v>
      </c>
      <c r="N535" s="69" t="str">
        <f t="shared" si="102"/>
        <v>D4</v>
      </c>
      <c r="O535" s="70" t="str">
        <f>VLOOKUP(N535,'MATRIZ RAM VALORACIÓN'!$AD$10:$AE$45,2,0)</f>
        <v>Intermedio</v>
      </c>
      <c r="P535" s="71" t="str">
        <f t="shared" si="105"/>
        <v>Medio</v>
      </c>
      <c r="Q535" s="101" t="s">
        <v>1763</v>
      </c>
      <c r="R535" s="101" t="s">
        <v>1762</v>
      </c>
      <c r="S535" s="180" t="s">
        <v>359</v>
      </c>
      <c r="T535" s="115" t="s">
        <v>1123</v>
      </c>
      <c r="U535" s="73" t="s">
        <v>318</v>
      </c>
      <c r="V535" s="73" t="s">
        <v>267</v>
      </c>
      <c r="W535" s="68" t="s">
        <v>264</v>
      </c>
      <c r="X535" s="68" t="s">
        <v>273</v>
      </c>
      <c r="Y535" s="68" t="s">
        <v>264</v>
      </c>
      <c r="Z535" s="68" t="s">
        <v>273</v>
      </c>
      <c r="AA535" s="68" t="s">
        <v>264</v>
      </c>
      <c r="AB535" s="68" t="s">
        <v>264</v>
      </c>
      <c r="AC535" s="68" t="s">
        <v>264</v>
      </c>
      <c r="AD535" s="68" t="s">
        <v>264</v>
      </c>
      <c r="AE535" s="68" t="s">
        <v>264</v>
      </c>
      <c r="AF535" s="68" t="s">
        <v>264</v>
      </c>
      <c r="AG535" s="68" t="s">
        <v>273</v>
      </c>
      <c r="AH535" s="73" t="s">
        <v>22</v>
      </c>
      <c r="AI535" s="74" t="str">
        <f t="shared" si="106"/>
        <v>Moderado</v>
      </c>
      <c r="AJ535" s="75" t="s">
        <v>313</v>
      </c>
      <c r="AK535" s="99" t="s">
        <v>10</v>
      </c>
      <c r="AL535" s="99" t="s">
        <v>17</v>
      </c>
      <c r="AM535" s="98" t="str">
        <f t="shared" si="107"/>
        <v>D4FuerteDirectamente Indirectamente</v>
      </c>
      <c r="AN535" s="75" t="str">
        <f>VLOOKUP(AO535,Hoja3!$G$2:$H$648,2,0)</f>
        <v>B:Raro / 3:Moderado</v>
      </c>
      <c r="AO535" s="69" t="str">
        <f>VLOOKUP(AM535,Hoja3!F:G,2,0)</f>
        <v>B3</v>
      </c>
      <c r="AP535" s="70" t="str">
        <f>VLOOKUP(AO535,'MATRIZ RAM VALORACIÓN'!$AD$10:$AE$45,2,0)</f>
        <v>Medio</v>
      </c>
      <c r="AQ535" s="189"/>
      <c r="AR535" s="189"/>
      <c r="AS535" s="110"/>
      <c r="AT535" s="88">
        <f t="shared" si="103"/>
        <v>5</v>
      </c>
      <c r="AU535" s="88">
        <f t="shared" si="104"/>
        <v>70</v>
      </c>
      <c r="AV535" s="89">
        <f t="shared" ref="AV535:AV596" si="108">AT535+AU535</f>
        <v>75</v>
      </c>
    </row>
    <row r="536" spans="1:48" ht="164.25" customHeight="1" x14ac:dyDescent="0.3">
      <c r="A536" s="98" t="s">
        <v>266</v>
      </c>
      <c r="B536" s="98" t="s">
        <v>647</v>
      </c>
      <c r="C536" s="334" t="s">
        <v>1122</v>
      </c>
      <c r="D536" s="101" t="s">
        <v>3207</v>
      </c>
      <c r="E536" s="68" t="s">
        <v>273</v>
      </c>
      <c r="F536" s="68" t="s">
        <v>273</v>
      </c>
      <c r="G536" s="68" t="s">
        <v>273</v>
      </c>
      <c r="H536" s="68" t="s">
        <v>264</v>
      </c>
      <c r="I536" s="68" t="s">
        <v>273</v>
      </c>
      <c r="J536" s="68" t="s">
        <v>273</v>
      </c>
      <c r="K536" s="95" t="s">
        <v>20</v>
      </c>
      <c r="L536" s="95" t="s">
        <v>21</v>
      </c>
      <c r="M536" s="69" t="str">
        <f t="shared" si="101"/>
        <v>D - Probable / 4 - Mayor</v>
      </c>
      <c r="N536" s="69" t="str">
        <f t="shared" si="102"/>
        <v>D4</v>
      </c>
      <c r="O536" s="70" t="str">
        <f>VLOOKUP(N536,'MATRIZ RAM VALORACIÓN'!$AD$10:$AE$45,2,0)</f>
        <v>Intermedio</v>
      </c>
      <c r="P536" s="71" t="str">
        <f t="shared" si="105"/>
        <v>Medio</v>
      </c>
      <c r="Q536" s="101" t="s">
        <v>1973</v>
      </c>
      <c r="R536" s="101" t="s">
        <v>1974</v>
      </c>
      <c r="S536" s="180" t="s">
        <v>359</v>
      </c>
      <c r="T536" s="115" t="s">
        <v>2177</v>
      </c>
      <c r="U536" s="73" t="s">
        <v>318</v>
      </c>
      <c r="V536" s="73" t="s">
        <v>267</v>
      </c>
      <c r="W536" s="68" t="s">
        <v>273</v>
      </c>
      <c r="X536" s="68" t="s">
        <v>273</v>
      </c>
      <c r="Y536" s="68" t="s">
        <v>264</v>
      </c>
      <c r="Z536" s="68" t="s">
        <v>273</v>
      </c>
      <c r="AA536" s="68" t="s">
        <v>264</v>
      </c>
      <c r="AB536" s="68" t="s">
        <v>264</v>
      </c>
      <c r="AC536" s="68" t="s">
        <v>264</v>
      </c>
      <c r="AD536" s="68" t="s">
        <v>264</v>
      </c>
      <c r="AE536" s="68" t="s">
        <v>264</v>
      </c>
      <c r="AF536" s="68" t="s">
        <v>264</v>
      </c>
      <c r="AG536" s="68" t="s">
        <v>273</v>
      </c>
      <c r="AH536" s="73" t="s">
        <v>22</v>
      </c>
      <c r="AI536" s="74" t="str">
        <f t="shared" si="106"/>
        <v>Moderado</v>
      </c>
      <c r="AJ536" s="75" t="s">
        <v>313</v>
      </c>
      <c r="AK536" s="99" t="s">
        <v>10</v>
      </c>
      <c r="AL536" s="99" t="s">
        <v>17</v>
      </c>
      <c r="AM536" s="98" t="str">
        <f t="shared" si="107"/>
        <v>D4FuerteDirectamente Indirectamente</v>
      </c>
      <c r="AN536" s="75" t="str">
        <f>VLOOKUP(AO536,Hoja3!$G$2:$H$648,2,0)</f>
        <v>B:Raro / 3:Moderado</v>
      </c>
      <c r="AO536" s="69" t="str">
        <f>VLOOKUP(AM536,Hoja3!F:G,2,0)</f>
        <v>B3</v>
      </c>
      <c r="AP536" s="70" t="str">
        <f>VLOOKUP(AO536,'MATRIZ RAM VALORACIÓN'!$AD$10:$AE$45,2,0)</f>
        <v>Medio</v>
      </c>
      <c r="AQ536" s="189"/>
      <c r="AR536" s="189"/>
      <c r="AS536" s="110"/>
      <c r="AT536" s="88">
        <f t="shared" si="103"/>
        <v>5</v>
      </c>
      <c r="AU536" s="88">
        <f t="shared" si="104"/>
        <v>70</v>
      </c>
      <c r="AV536" s="89">
        <f t="shared" si="108"/>
        <v>75</v>
      </c>
    </row>
    <row r="537" spans="1:48" ht="164.25" customHeight="1" x14ac:dyDescent="0.3">
      <c r="A537" s="98" t="s">
        <v>266</v>
      </c>
      <c r="B537" s="98" t="s">
        <v>647</v>
      </c>
      <c r="C537" s="334" t="s">
        <v>1122</v>
      </c>
      <c r="D537" s="101" t="s">
        <v>3207</v>
      </c>
      <c r="E537" s="68" t="s">
        <v>273</v>
      </c>
      <c r="F537" s="68" t="s">
        <v>273</v>
      </c>
      <c r="G537" s="68" t="s">
        <v>273</v>
      </c>
      <c r="H537" s="68" t="s">
        <v>264</v>
      </c>
      <c r="I537" s="68" t="s">
        <v>273</v>
      </c>
      <c r="J537" s="68" t="s">
        <v>273</v>
      </c>
      <c r="K537" s="95" t="s">
        <v>20</v>
      </c>
      <c r="L537" s="95" t="s">
        <v>21</v>
      </c>
      <c r="M537" s="69" t="str">
        <f t="shared" si="101"/>
        <v>D - Probable / 4 - Mayor</v>
      </c>
      <c r="N537" s="69" t="str">
        <f t="shared" si="102"/>
        <v>D4</v>
      </c>
      <c r="O537" s="70" t="str">
        <f>VLOOKUP(N537,'MATRIZ RAM VALORACIÓN'!$AD$10:$AE$45,2,0)</f>
        <v>Intermedio</v>
      </c>
      <c r="P537" s="71" t="str">
        <f t="shared" si="105"/>
        <v>Medio</v>
      </c>
      <c r="Q537" s="101" t="s">
        <v>1115</v>
      </c>
      <c r="R537" s="101" t="s">
        <v>1116</v>
      </c>
      <c r="S537" s="180" t="s">
        <v>359</v>
      </c>
      <c r="T537" s="115" t="s">
        <v>3275</v>
      </c>
      <c r="U537" s="73" t="s">
        <v>318</v>
      </c>
      <c r="V537" s="73" t="s">
        <v>267</v>
      </c>
      <c r="W537" s="68" t="s">
        <v>264</v>
      </c>
      <c r="X537" s="68" t="s">
        <v>273</v>
      </c>
      <c r="Y537" s="68" t="s">
        <v>264</v>
      </c>
      <c r="Z537" s="68" t="s">
        <v>273</v>
      </c>
      <c r="AA537" s="68" t="s">
        <v>264</v>
      </c>
      <c r="AB537" s="68" t="s">
        <v>264</v>
      </c>
      <c r="AC537" s="68" t="s">
        <v>264</v>
      </c>
      <c r="AD537" s="68" t="s">
        <v>264</v>
      </c>
      <c r="AE537" s="68" t="s">
        <v>264</v>
      </c>
      <c r="AF537" s="68" t="s">
        <v>264</v>
      </c>
      <c r="AG537" s="68" t="s">
        <v>273</v>
      </c>
      <c r="AH537" s="73" t="s">
        <v>22</v>
      </c>
      <c r="AI537" s="74" t="str">
        <f t="shared" si="106"/>
        <v>Moderado</v>
      </c>
      <c r="AJ537" s="75" t="s">
        <v>313</v>
      </c>
      <c r="AK537" s="99" t="s">
        <v>10</v>
      </c>
      <c r="AL537" s="99" t="s">
        <v>17</v>
      </c>
      <c r="AM537" s="98" t="str">
        <f t="shared" si="107"/>
        <v>D4FuerteDirectamente Indirectamente</v>
      </c>
      <c r="AN537" s="75" t="str">
        <f>VLOOKUP(AO537,Hoja3!$G$2:$H$648,2,0)</f>
        <v>B:Raro / 3:Moderado</v>
      </c>
      <c r="AO537" s="69" t="str">
        <f>VLOOKUP(AM537,Hoja3!F:G,2,0)</f>
        <v>B3</v>
      </c>
      <c r="AP537" s="70" t="str">
        <f>VLOOKUP(AO537,'MATRIZ RAM VALORACIÓN'!$AD$10:$AE$45,2,0)</f>
        <v>Medio</v>
      </c>
      <c r="AQ537" s="189"/>
      <c r="AR537" s="189"/>
      <c r="AS537" s="110"/>
      <c r="AT537" s="88">
        <f t="shared" si="103"/>
        <v>5</v>
      </c>
      <c r="AU537" s="88">
        <f t="shared" si="104"/>
        <v>70</v>
      </c>
      <c r="AV537" s="89">
        <f t="shared" si="108"/>
        <v>75</v>
      </c>
    </row>
    <row r="538" spans="1:48" ht="164.25" customHeight="1" x14ac:dyDescent="0.3">
      <c r="A538" s="98" t="s">
        <v>266</v>
      </c>
      <c r="B538" s="98" t="s">
        <v>647</v>
      </c>
      <c r="C538" s="334" t="s">
        <v>1120</v>
      </c>
      <c r="D538" s="101" t="s">
        <v>2220</v>
      </c>
      <c r="E538" s="68" t="s">
        <v>273</v>
      </c>
      <c r="F538" s="68" t="s">
        <v>273</v>
      </c>
      <c r="G538" s="68" t="s">
        <v>264</v>
      </c>
      <c r="H538" s="68" t="s">
        <v>273</v>
      </c>
      <c r="I538" s="68" t="s">
        <v>264</v>
      </c>
      <c r="J538" s="68" t="s">
        <v>273</v>
      </c>
      <c r="K538" s="95" t="s">
        <v>29</v>
      </c>
      <c r="L538" s="95" t="s">
        <v>14</v>
      </c>
      <c r="M538" s="69" t="str">
        <f t="shared" si="101"/>
        <v>B - Raro / 5 - Extremo</v>
      </c>
      <c r="N538" s="69" t="str">
        <f t="shared" si="102"/>
        <v>B5</v>
      </c>
      <c r="O538" s="70" t="str">
        <f>VLOOKUP(N538,'MATRIZ RAM VALORACIÓN'!$AD$10:$AE$45,2,0)</f>
        <v>Intermedio</v>
      </c>
      <c r="P538" s="71" t="str">
        <f t="shared" si="105"/>
        <v>Medio</v>
      </c>
      <c r="Q538" s="147" t="s">
        <v>1894</v>
      </c>
      <c r="R538" s="101" t="s">
        <v>1903</v>
      </c>
      <c r="S538" s="180" t="s">
        <v>43</v>
      </c>
      <c r="T538" s="115" t="s">
        <v>2086</v>
      </c>
      <c r="U538" s="84" t="s">
        <v>311</v>
      </c>
      <c r="V538" s="73" t="s">
        <v>265</v>
      </c>
      <c r="W538" s="68" t="s">
        <v>273</v>
      </c>
      <c r="X538" s="68" t="s">
        <v>273</v>
      </c>
      <c r="Y538" s="68" t="s">
        <v>273</v>
      </c>
      <c r="Z538" s="68" t="s">
        <v>273</v>
      </c>
      <c r="AA538" s="68" t="s">
        <v>264</v>
      </c>
      <c r="AB538" s="68" t="s">
        <v>264</v>
      </c>
      <c r="AC538" s="68" t="s">
        <v>264</v>
      </c>
      <c r="AD538" s="68" t="s">
        <v>273</v>
      </c>
      <c r="AE538" s="68" t="s">
        <v>264</v>
      </c>
      <c r="AF538" s="68" t="s">
        <v>264</v>
      </c>
      <c r="AG538" s="68" t="s">
        <v>273</v>
      </c>
      <c r="AH538" s="73" t="s">
        <v>22</v>
      </c>
      <c r="AI538" s="74" t="str">
        <f t="shared" si="106"/>
        <v>Moderado</v>
      </c>
      <c r="AJ538" s="75" t="s">
        <v>313</v>
      </c>
      <c r="AK538" s="99" t="s">
        <v>10</v>
      </c>
      <c r="AL538" s="99" t="s">
        <v>17</v>
      </c>
      <c r="AM538" s="98" t="str">
        <f t="shared" si="107"/>
        <v>B5FuerteDirectamente Indirectamente</v>
      </c>
      <c r="AN538" s="75" t="str">
        <f>VLOOKUP(AO538,Hoja3!$G$2:$H$648,2,0)</f>
        <v>A:Improbable / 4:Mayor</v>
      </c>
      <c r="AO538" s="69" t="str">
        <f>VLOOKUP(AM538,Hoja3!F:G,2,0)</f>
        <v>A4</v>
      </c>
      <c r="AP538" s="70" t="str">
        <f>VLOOKUP(AO538,'MATRIZ RAM VALORACIÓN'!$AD$10:$AE$45,2,0)</f>
        <v>Bajo</v>
      </c>
      <c r="AQ538" s="189"/>
      <c r="AR538" s="189"/>
      <c r="AS538" s="110"/>
      <c r="AT538" s="88">
        <f t="shared" si="103"/>
        <v>15</v>
      </c>
      <c r="AU538" s="88">
        <f t="shared" si="104"/>
        <v>70</v>
      </c>
      <c r="AV538" s="89">
        <f t="shared" si="108"/>
        <v>85</v>
      </c>
    </row>
    <row r="539" spans="1:48" ht="164.25" customHeight="1" x14ac:dyDescent="0.3">
      <c r="A539" s="98" t="s">
        <v>266</v>
      </c>
      <c r="B539" s="98" t="s">
        <v>647</v>
      </c>
      <c r="C539" s="334" t="s">
        <v>1120</v>
      </c>
      <c r="D539" s="101" t="s">
        <v>2220</v>
      </c>
      <c r="E539" s="68" t="s">
        <v>273</v>
      </c>
      <c r="F539" s="68" t="s">
        <v>273</v>
      </c>
      <c r="G539" s="68" t="s">
        <v>264</v>
      </c>
      <c r="H539" s="68" t="s">
        <v>273</v>
      </c>
      <c r="I539" s="68" t="s">
        <v>264</v>
      </c>
      <c r="J539" s="68" t="s">
        <v>273</v>
      </c>
      <c r="K539" s="95" t="s">
        <v>29</v>
      </c>
      <c r="L539" s="95" t="s">
        <v>14</v>
      </c>
      <c r="M539" s="69" t="str">
        <f t="shared" si="101"/>
        <v>B - Raro / 5 - Extremo</v>
      </c>
      <c r="N539" s="69" t="str">
        <f t="shared" si="102"/>
        <v>B5</v>
      </c>
      <c r="O539" s="70" t="str">
        <f>VLOOKUP(N539,'MATRIZ RAM VALORACIÓN'!$AD$10:$AE$45,2,0)</f>
        <v>Intermedio</v>
      </c>
      <c r="P539" s="71" t="str">
        <f t="shared" si="105"/>
        <v>Medio</v>
      </c>
      <c r="Q539" s="101" t="s">
        <v>1893</v>
      </c>
      <c r="R539" s="101" t="s">
        <v>1117</v>
      </c>
      <c r="S539" s="180" t="s">
        <v>359</v>
      </c>
      <c r="T539" s="115" t="s">
        <v>1118</v>
      </c>
      <c r="U539" s="73" t="s">
        <v>318</v>
      </c>
      <c r="V539" s="73" t="s">
        <v>267</v>
      </c>
      <c r="W539" s="68" t="s">
        <v>273</v>
      </c>
      <c r="X539" s="68" t="s">
        <v>273</v>
      </c>
      <c r="Y539" s="68" t="s">
        <v>273</v>
      </c>
      <c r="Z539" s="68" t="s">
        <v>273</v>
      </c>
      <c r="AA539" s="68" t="s">
        <v>264</v>
      </c>
      <c r="AB539" s="68" t="s">
        <v>264</v>
      </c>
      <c r="AC539" s="68" t="s">
        <v>264</v>
      </c>
      <c r="AD539" s="68" t="s">
        <v>273</v>
      </c>
      <c r="AE539" s="68" t="s">
        <v>264</v>
      </c>
      <c r="AF539" s="68" t="s">
        <v>264</v>
      </c>
      <c r="AG539" s="68" t="s">
        <v>273</v>
      </c>
      <c r="AH539" s="73" t="s">
        <v>22</v>
      </c>
      <c r="AI539" s="74" t="str">
        <f t="shared" si="106"/>
        <v>Moderado</v>
      </c>
      <c r="AJ539" s="75" t="s">
        <v>313</v>
      </c>
      <c r="AK539" s="99" t="s">
        <v>10</v>
      </c>
      <c r="AL539" s="99" t="s">
        <v>17</v>
      </c>
      <c r="AM539" s="98" t="str">
        <f t="shared" si="107"/>
        <v>B5FuerteDirectamente Indirectamente</v>
      </c>
      <c r="AN539" s="75" t="str">
        <f>VLOOKUP(AO539,Hoja3!$G$2:$H$648,2,0)</f>
        <v>A:Improbable / 4:Mayor</v>
      </c>
      <c r="AO539" s="69" t="str">
        <f>VLOOKUP(AM539,Hoja3!F:G,2,0)</f>
        <v>A4</v>
      </c>
      <c r="AP539" s="70" t="str">
        <f>VLOOKUP(AO539,'MATRIZ RAM VALORACIÓN'!$AD$10:$AE$45,2,0)</f>
        <v>Bajo</v>
      </c>
      <c r="AQ539" s="189"/>
      <c r="AR539" s="189"/>
      <c r="AS539" s="110"/>
      <c r="AT539" s="88">
        <f t="shared" si="103"/>
        <v>5</v>
      </c>
      <c r="AU539" s="88">
        <f t="shared" si="104"/>
        <v>70</v>
      </c>
      <c r="AV539" s="89">
        <f t="shared" si="108"/>
        <v>75</v>
      </c>
    </row>
    <row r="540" spans="1:48" ht="164.25" customHeight="1" x14ac:dyDescent="0.3">
      <c r="A540" s="98" t="s">
        <v>266</v>
      </c>
      <c r="B540" s="98" t="s">
        <v>647</v>
      </c>
      <c r="C540" s="341" t="s">
        <v>2622</v>
      </c>
      <c r="D540" s="152" t="s">
        <v>2219</v>
      </c>
      <c r="E540" s="68" t="s">
        <v>273</v>
      </c>
      <c r="F540" s="68" t="s">
        <v>273</v>
      </c>
      <c r="G540" s="68" t="s">
        <v>273</v>
      </c>
      <c r="H540" s="68" t="s">
        <v>264</v>
      </c>
      <c r="I540" s="68" t="s">
        <v>273</v>
      </c>
      <c r="J540" s="68" t="s">
        <v>273</v>
      </c>
      <c r="K540" s="95" t="s">
        <v>29</v>
      </c>
      <c r="L540" s="95" t="s">
        <v>14</v>
      </c>
      <c r="M540" s="69" t="str">
        <f t="shared" si="101"/>
        <v>B - Raro / 5 - Extremo</v>
      </c>
      <c r="N540" s="69" t="str">
        <f t="shared" si="102"/>
        <v>B5</v>
      </c>
      <c r="O540" s="70" t="str">
        <f>VLOOKUP(N540,'MATRIZ RAM VALORACIÓN'!$AD$10:$AE$45,2,0)</f>
        <v>Intermedio</v>
      </c>
      <c r="P540" s="71" t="str">
        <f t="shared" si="105"/>
        <v>Medio</v>
      </c>
      <c r="Q540" s="147" t="s">
        <v>1894</v>
      </c>
      <c r="R540" s="101" t="s">
        <v>1903</v>
      </c>
      <c r="S540" s="180" t="s">
        <v>43</v>
      </c>
      <c r="T540" s="115" t="s">
        <v>2086</v>
      </c>
      <c r="U540" s="84" t="s">
        <v>311</v>
      </c>
      <c r="V540" s="73" t="s">
        <v>265</v>
      </c>
      <c r="W540" s="68" t="s">
        <v>273</v>
      </c>
      <c r="X540" s="68" t="s">
        <v>273</v>
      </c>
      <c r="Y540" s="68" t="s">
        <v>273</v>
      </c>
      <c r="Z540" s="68" t="s">
        <v>273</v>
      </c>
      <c r="AA540" s="68" t="s">
        <v>264</v>
      </c>
      <c r="AB540" s="68" t="s">
        <v>264</v>
      </c>
      <c r="AC540" s="68" t="s">
        <v>264</v>
      </c>
      <c r="AD540" s="68" t="s">
        <v>273</v>
      </c>
      <c r="AE540" s="68" t="s">
        <v>264</v>
      </c>
      <c r="AF540" s="68" t="s">
        <v>264</v>
      </c>
      <c r="AG540" s="68" t="s">
        <v>273</v>
      </c>
      <c r="AH540" s="73" t="s">
        <v>22</v>
      </c>
      <c r="AI540" s="74" t="str">
        <f t="shared" si="106"/>
        <v>Moderado</v>
      </c>
      <c r="AJ540" s="75" t="s">
        <v>313</v>
      </c>
      <c r="AK540" s="99" t="s">
        <v>10</v>
      </c>
      <c r="AL540" s="99" t="s">
        <v>17</v>
      </c>
      <c r="AM540" s="98" t="str">
        <f t="shared" si="107"/>
        <v>B5FuerteDirectamente Indirectamente</v>
      </c>
      <c r="AN540" s="75" t="str">
        <f>VLOOKUP(AO540,Hoja3!$G$2:$H$648,2,0)</f>
        <v>A:Improbable / 4:Mayor</v>
      </c>
      <c r="AO540" s="69" t="str">
        <f>VLOOKUP(AM540,Hoja3!F:G,2,0)</f>
        <v>A4</v>
      </c>
      <c r="AP540" s="70" t="str">
        <f>VLOOKUP(AO540,'MATRIZ RAM VALORACIÓN'!$AD$10:$AE$45,2,0)</f>
        <v>Bajo</v>
      </c>
      <c r="AQ540" s="189"/>
      <c r="AR540" s="189"/>
      <c r="AS540" s="110"/>
      <c r="AT540" s="88">
        <f t="shared" si="103"/>
        <v>15</v>
      </c>
      <c r="AU540" s="88">
        <f t="shared" si="104"/>
        <v>70</v>
      </c>
      <c r="AV540" s="89">
        <f t="shared" si="108"/>
        <v>85</v>
      </c>
    </row>
    <row r="541" spans="1:48" ht="164.25" customHeight="1" x14ac:dyDescent="0.3">
      <c r="A541" s="113" t="s">
        <v>266</v>
      </c>
      <c r="B541" s="113" t="s">
        <v>647</v>
      </c>
      <c r="C541" s="342" t="s">
        <v>2622</v>
      </c>
      <c r="D541" s="152" t="s">
        <v>2219</v>
      </c>
      <c r="E541" s="80" t="s">
        <v>273</v>
      </c>
      <c r="F541" s="80" t="s">
        <v>273</v>
      </c>
      <c r="G541" s="80" t="s">
        <v>273</v>
      </c>
      <c r="H541" s="80" t="s">
        <v>264</v>
      </c>
      <c r="I541" s="80" t="s">
        <v>273</v>
      </c>
      <c r="J541" s="80" t="s">
        <v>273</v>
      </c>
      <c r="K541" s="96" t="s">
        <v>29</v>
      </c>
      <c r="L541" s="96" t="s">
        <v>14</v>
      </c>
      <c r="M541" s="69" t="str">
        <f t="shared" si="101"/>
        <v>B - Raro / 5 - Extremo</v>
      </c>
      <c r="N541" s="69" t="str">
        <f t="shared" si="102"/>
        <v>B5</v>
      </c>
      <c r="O541" s="70" t="str">
        <f>VLOOKUP(N541,'MATRIZ RAM VALORACIÓN'!$AD$10:$AE$45,2,0)</f>
        <v>Intermedio</v>
      </c>
      <c r="P541" s="71" t="str">
        <f t="shared" si="105"/>
        <v>Medio</v>
      </c>
      <c r="Q541" s="149" t="s">
        <v>1973</v>
      </c>
      <c r="R541" s="149" t="s">
        <v>1974</v>
      </c>
      <c r="S541" s="180" t="s">
        <v>359</v>
      </c>
      <c r="T541" s="153" t="s">
        <v>2177</v>
      </c>
      <c r="U541" s="85" t="s">
        <v>318</v>
      </c>
      <c r="V541" s="85" t="s">
        <v>267</v>
      </c>
      <c r="W541" s="80" t="s">
        <v>273</v>
      </c>
      <c r="X541" s="80" t="s">
        <v>273</v>
      </c>
      <c r="Y541" s="80" t="s">
        <v>264</v>
      </c>
      <c r="Z541" s="80" t="s">
        <v>273</v>
      </c>
      <c r="AA541" s="80" t="s">
        <v>264</v>
      </c>
      <c r="AB541" s="80" t="s">
        <v>264</v>
      </c>
      <c r="AC541" s="68" t="s">
        <v>264</v>
      </c>
      <c r="AD541" s="68" t="s">
        <v>264</v>
      </c>
      <c r="AE541" s="68" t="s">
        <v>264</v>
      </c>
      <c r="AF541" s="80" t="s">
        <v>264</v>
      </c>
      <c r="AG541" s="68" t="s">
        <v>273</v>
      </c>
      <c r="AH541" s="73" t="s">
        <v>22</v>
      </c>
      <c r="AI541" s="74" t="str">
        <f t="shared" si="106"/>
        <v>Moderado</v>
      </c>
      <c r="AJ541" s="75" t="s">
        <v>313</v>
      </c>
      <c r="AK541" s="99" t="s">
        <v>10</v>
      </c>
      <c r="AL541" s="99" t="s">
        <v>17</v>
      </c>
      <c r="AM541" s="98" t="str">
        <f t="shared" si="107"/>
        <v>B5FuerteDirectamente Indirectamente</v>
      </c>
      <c r="AN541" s="75" t="str">
        <f>VLOOKUP(AO541,Hoja3!$G$2:$H$648,2,0)</f>
        <v>A:Improbable / 4:Mayor</v>
      </c>
      <c r="AO541" s="69" t="str">
        <f>VLOOKUP(AM541,Hoja3!F:G,2,0)</f>
        <v>A4</v>
      </c>
      <c r="AP541" s="70" t="str">
        <f>VLOOKUP(AO541,'MATRIZ RAM VALORACIÓN'!$AD$10:$AE$45,2,0)</f>
        <v>Bajo</v>
      </c>
      <c r="AQ541" s="189"/>
      <c r="AR541" s="189"/>
      <c r="AS541" s="110"/>
      <c r="AT541" s="88">
        <f t="shared" si="103"/>
        <v>5</v>
      </c>
      <c r="AU541" s="88">
        <f t="shared" si="104"/>
        <v>70</v>
      </c>
      <c r="AV541" s="89">
        <f t="shared" si="108"/>
        <v>75</v>
      </c>
    </row>
    <row r="542" spans="1:48" ht="164.25" customHeight="1" x14ac:dyDescent="0.3">
      <c r="A542" s="98" t="s">
        <v>266</v>
      </c>
      <c r="B542" s="98" t="s">
        <v>647</v>
      </c>
      <c r="C542" s="341" t="s">
        <v>2622</v>
      </c>
      <c r="D542" s="152" t="s">
        <v>2219</v>
      </c>
      <c r="E542" s="68" t="s">
        <v>273</v>
      </c>
      <c r="F542" s="68" t="s">
        <v>273</v>
      </c>
      <c r="G542" s="68" t="s">
        <v>273</v>
      </c>
      <c r="H542" s="68" t="s">
        <v>264</v>
      </c>
      <c r="I542" s="68" t="s">
        <v>273</v>
      </c>
      <c r="J542" s="68" t="s">
        <v>273</v>
      </c>
      <c r="K542" s="95" t="s">
        <v>29</v>
      </c>
      <c r="L542" s="95" t="s">
        <v>14</v>
      </c>
      <c r="M542" s="69" t="str">
        <f t="shared" si="101"/>
        <v>B - Raro / 5 - Extremo</v>
      </c>
      <c r="N542" s="69" t="str">
        <f t="shared" si="102"/>
        <v>B5</v>
      </c>
      <c r="O542" s="70" t="str">
        <f>VLOOKUP(N542,'MATRIZ RAM VALORACIÓN'!$AD$10:$AE$45,2,0)</f>
        <v>Intermedio</v>
      </c>
      <c r="P542" s="71" t="str">
        <f t="shared" si="105"/>
        <v>Medio</v>
      </c>
      <c r="Q542" s="101" t="s">
        <v>1115</v>
      </c>
      <c r="R542" s="101" t="s">
        <v>1116</v>
      </c>
      <c r="S542" s="180" t="s">
        <v>359</v>
      </c>
      <c r="T542" s="115" t="s">
        <v>3275</v>
      </c>
      <c r="U542" s="73" t="s">
        <v>318</v>
      </c>
      <c r="V542" s="73" t="s">
        <v>267</v>
      </c>
      <c r="W542" s="68" t="s">
        <v>264</v>
      </c>
      <c r="X542" s="68" t="s">
        <v>273</v>
      </c>
      <c r="Y542" s="68" t="s">
        <v>264</v>
      </c>
      <c r="Z542" s="68" t="s">
        <v>273</v>
      </c>
      <c r="AA542" s="68" t="s">
        <v>264</v>
      </c>
      <c r="AB542" s="68" t="s">
        <v>264</v>
      </c>
      <c r="AC542" s="68" t="s">
        <v>264</v>
      </c>
      <c r="AD542" s="68" t="s">
        <v>264</v>
      </c>
      <c r="AE542" s="68" t="s">
        <v>264</v>
      </c>
      <c r="AF542" s="68" t="s">
        <v>264</v>
      </c>
      <c r="AG542" s="68" t="s">
        <v>273</v>
      </c>
      <c r="AH542" s="73" t="s">
        <v>22</v>
      </c>
      <c r="AI542" s="74" t="str">
        <f t="shared" si="106"/>
        <v>Moderado</v>
      </c>
      <c r="AJ542" s="75" t="s">
        <v>313</v>
      </c>
      <c r="AK542" s="99" t="s">
        <v>10</v>
      </c>
      <c r="AL542" s="99" t="s">
        <v>17</v>
      </c>
      <c r="AM542" s="98" t="str">
        <f t="shared" si="107"/>
        <v>B5FuerteDirectamente Indirectamente</v>
      </c>
      <c r="AN542" s="75" t="str">
        <f>VLOOKUP(AO542,Hoja3!$G$2:$H$648,2,0)</f>
        <v>A:Improbable / 4:Mayor</v>
      </c>
      <c r="AO542" s="69" t="str">
        <f>VLOOKUP(AM542,Hoja3!F:G,2,0)</f>
        <v>A4</v>
      </c>
      <c r="AP542" s="70" t="str">
        <f>VLOOKUP(AO542,'MATRIZ RAM VALORACIÓN'!$AD$10:$AE$45,2,0)</f>
        <v>Bajo</v>
      </c>
      <c r="AQ542" s="189"/>
      <c r="AR542" s="189"/>
      <c r="AS542" s="110"/>
      <c r="AT542" s="88">
        <f t="shared" si="103"/>
        <v>5</v>
      </c>
      <c r="AU542" s="88">
        <f t="shared" si="104"/>
        <v>70</v>
      </c>
      <c r="AV542" s="89">
        <f t="shared" si="108"/>
        <v>75</v>
      </c>
    </row>
    <row r="543" spans="1:48" ht="164.25" customHeight="1" x14ac:dyDescent="0.3">
      <c r="A543" s="98" t="s">
        <v>266</v>
      </c>
      <c r="B543" s="98" t="s">
        <v>647</v>
      </c>
      <c r="C543" s="341" t="s">
        <v>2622</v>
      </c>
      <c r="D543" s="152" t="s">
        <v>2219</v>
      </c>
      <c r="E543" s="68" t="s">
        <v>273</v>
      </c>
      <c r="F543" s="68" t="s">
        <v>273</v>
      </c>
      <c r="G543" s="68" t="s">
        <v>273</v>
      </c>
      <c r="H543" s="68" t="s">
        <v>264</v>
      </c>
      <c r="I543" s="68" t="s">
        <v>273</v>
      </c>
      <c r="J543" s="68" t="s">
        <v>273</v>
      </c>
      <c r="K543" s="95" t="s">
        <v>29</v>
      </c>
      <c r="L543" s="95" t="s">
        <v>14</v>
      </c>
      <c r="M543" s="69" t="str">
        <f t="shared" si="101"/>
        <v>B - Raro / 5 - Extremo</v>
      </c>
      <c r="N543" s="69" t="str">
        <f t="shared" si="102"/>
        <v>B5</v>
      </c>
      <c r="O543" s="70" t="str">
        <f>VLOOKUP(N543,'MATRIZ RAM VALORACIÓN'!$AD$10:$AE$45,2,0)</f>
        <v>Intermedio</v>
      </c>
      <c r="P543" s="71" t="str">
        <f t="shared" si="105"/>
        <v>Medio</v>
      </c>
      <c r="Q543" s="101" t="s">
        <v>1893</v>
      </c>
      <c r="R543" s="101" t="s">
        <v>1117</v>
      </c>
      <c r="S543" s="180" t="s">
        <v>359</v>
      </c>
      <c r="T543" s="115" t="s">
        <v>1118</v>
      </c>
      <c r="U543" s="73" t="s">
        <v>318</v>
      </c>
      <c r="V543" s="73" t="s">
        <v>267</v>
      </c>
      <c r="W543" s="68" t="s">
        <v>273</v>
      </c>
      <c r="X543" s="68" t="s">
        <v>273</v>
      </c>
      <c r="Y543" s="68" t="s">
        <v>273</v>
      </c>
      <c r="Z543" s="68" t="s">
        <v>273</v>
      </c>
      <c r="AA543" s="68" t="s">
        <v>264</v>
      </c>
      <c r="AB543" s="68" t="s">
        <v>264</v>
      </c>
      <c r="AC543" s="68" t="s">
        <v>264</v>
      </c>
      <c r="AD543" s="68" t="s">
        <v>273</v>
      </c>
      <c r="AE543" s="68" t="s">
        <v>264</v>
      </c>
      <c r="AF543" s="68" t="s">
        <v>264</v>
      </c>
      <c r="AG543" s="68" t="s">
        <v>273</v>
      </c>
      <c r="AH543" s="73" t="s">
        <v>22</v>
      </c>
      <c r="AI543" s="74" t="str">
        <f t="shared" si="106"/>
        <v>Moderado</v>
      </c>
      <c r="AJ543" s="75" t="s">
        <v>313</v>
      </c>
      <c r="AK543" s="99" t="s">
        <v>10</v>
      </c>
      <c r="AL543" s="99" t="s">
        <v>17</v>
      </c>
      <c r="AM543" s="98" t="str">
        <f t="shared" si="107"/>
        <v>B5FuerteDirectamente Indirectamente</v>
      </c>
      <c r="AN543" s="75" t="str">
        <f>VLOOKUP(AO543,Hoja3!$G$2:$H$648,2,0)</f>
        <v>A:Improbable / 4:Mayor</v>
      </c>
      <c r="AO543" s="69" t="str">
        <f>VLOOKUP(AM543,Hoja3!F:G,2,0)</f>
        <v>A4</v>
      </c>
      <c r="AP543" s="70" t="str">
        <f>VLOOKUP(AO543,'MATRIZ RAM VALORACIÓN'!$AD$10:$AE$45,2,0)</f>
        <v>Bajo</v>
      </c>
      <c r="AQ543" s="189"/>
      <c r="AR543" s="189"/>
      <c r="AS543" s="110"/>
      <c r="AT543" s="88">
        <f t="shared" si="103"/>
        <v>5</v>
      </c>
      <c r="AU543" s="88">
        <f t="shared" si="104"/>
        <v>70</v>
      </c>
      <c r="AV543" s="89">
        <f t="shared" si="108"/>
        <v>75</v>
      </c>
    </row>
    <row r="544" spans="1:48" ht="164.25" hidden="1" customHeight="1" x14ac:dyDescent="0.3">
      <c r="A544" s="98" t="s">
        <v>266</v>
      </c>
      <c r="B544" s="98" t="s">
        <v>647</v>
      </c>
      <c r="C544" s="162" t="s">
        <v>1108</v>
      </c>
      <c r="D544" s="101" t="s">
        <v>1109</v>
      </c>
      <c r="E544" s="68" t="s">
        <v>264</v>
      </c>
      <c r="F544" s="68" t="s">
        <v>264</v>
      </c>
      <c r="G544" s="68" t="s">
        <v>264</v>
      </c>
      <c r="H544" s="68" t="s">
        <v>264</v>
      </c>
      <c r="I544" s="68" t="s">
        <v>264</v>
      </c>
      <c r="J544" s="68" t="s">
        <v>264</v>
      </c>
      <c r="K544" s="95" t="s">
        <v>29</v>
      </c>
      <c r="L544" s="95" t="s">
        <v>14</v>
      </c>
      <c r="M544" s="69" t="str">
        <f t="shared" si="101"/>
        <v>B - Raro / 5 - Extremo</v>
      </c>
      <c r="N544" s="69" t="str">
        <f t="shared" si="102"/>
        <v>B5</v>
      </c>
      <c r="O544" s="70" t="str">
        <f>VLOOKUP(N544,'MATRIZ RAM VALORACIÓN'!$AD$10:$AE$45,2,0)</f>
        <v>Intermedio</v>
      </c>
      <c r="P544" s="71" t="str">
        <f t="shared" si="105"/>
        <v>Medio</v>
      </c>
      <c r="Q544" s="101" t="s">
        <v>1736</v>
      </c>
      <c r="R544" s="101" t="s">
        <v>1735</v>
      </c>
      <c r="S544" s="180" t="s">
        <v>45</v>
      </c>
      <c r="T544" s="115" t="s">
        <v>1734</v>
      </c>
      <c r="U544" s="73" t="s">
        <v>318</v>
      </c>
      <c r="V544" s="73" t="s">
        <v>267</v>
      </c>
      <c r="W544" s="68" t="s">
        <v>264</v>
      </c>
      <c r="X544" s="68" t="s">
        <v>264</v>
      </c>
      <c r="Y544" s="68" t="s">
        <v>264</v>
      </c>
      <c r="Z544" s="68" t="s">
        <v>264</v>
      </c>
      <c r="AA544" s="68" t="s">
        <v>264</v>
      </c>
      <c r="AB544" s="68" t="s">
        <v>264</v>
      </c>
      <c r="AC544" s="68" t="s">
        <v>264</v>
      </c>
      <c r="AD544" s="68" t="s">
        <v>264</v>
      </c>
      <c r="AE544" s="68" t="s">
        <v>264</v>
      </c>
      <c r="AF544" s="68" t="s">
        <v>264</v>
      </c>
      <c r="AG544" s="68" t="s">
        <v>273</v>
      </c>
      <c r="AH544" s="73" t="s">
        <v>22</v>
      </c>
      <c r="AI544" s="74" t="str">
        <f t="shared" si="106"/>
        <v>Moderado</v>
      </c>
      <c r="AJ544" s="75" t="s">
        <v>313</v>
      </c>
      <c r="AK544" s="99" t="s">
        <v>10</v>
      </c>
      <c r="AL544" s="99" t="s">
        <v>17</v>
      </c>
      <c r="AM544" s="98" t="str">
        <f t="shared" si="107"/>
        <v>B5FuerteDirectamente Indirectamente</v>
      </c>
      <c r="AN544" s="75" t="str">
        <f>VLOOKUP(AO544,Hoja3!$G$2:$H$648,2,0)</f>
        <v>A:Improbable / 4:Mayor</v>
      </c>
      <c r="AO544" s="69" t="str">
        <f>VLOOKUP(AM544,Hoja3!F:G,2,0)</f>
        <v>A4</v>
      </c>
      <c r="AP544" s="70" t="str">
        <f>VLOOKUP(AO544,'MATRIZ RAM VALORACIÓN'!$AD$10:$AE$45,2,0)</f>
        <v>Bajo</v>
      </c>
      <c r="AQ544" s="189"/>
      <c r="AR544" s="189"/>
      <c r="AS544" s="110"/>
      <c r="AT544" s="88">
        <f t="shared" si="103"/>
        <v>5</v>
      </c>
      <c r="AU544" s="88">
        <f t="shared" si="104"/>
        <v>70</v>
      </c>
      <c r="AV544" s="89">
        <f t="shared" si="108"/>
        <v>75</v>
      </c>
    </row>
    <row r="545" spans="1:48" ht="164.25" hidden="1" customHeight="1" x14ac:dyDescent="0.3">
      <c r="A545" s="98" t="s">
        <v>266</v>
      </c>
      <c r="B545" s="98" t="s">
        <v>647</v>
      </c>
      <c r="C545" s="162" t="s">
        <v>1108</v>
      </c>
      <c r="D545" s="101" t="s">
        <v>1109</v>
      </c>
      <c r="E545" s="68" t="s">
        <v>264</v>
      </c>
      <c r="F545" s="68" t="s">
        <v>264</v>
      </c>
      <c r="G545" s="68" t="s">
        <v>264</v>
      </c>
      <c r="H545" s="68" t="s">
        <v>264</v>
      </c>
      <c r="I545" s="68" t="s">
        <v>264</v>
      </c>
      <c r="J545" s="68" t="s">
        <v>264</v>
      </c>
      <c r="K545" s="95" t="s">
        <v>29</v>
      </c>
      <c r="L545" s="95" t="s">
        <v>14</v>
      </c>
      <c r="M545" s="69" t="str">
        <f t="shared" si="101"/>
        <v>B - Raro / 5 - Extremo</v>
      </c>
      <c r="N545" s="69" t="str">
        <f t="shared" si="102"/>
        <v>B5</v>
      </c>
      <c r="O545" s="70" t="str">
        <f>VLOOKUP(N545,'MATRIZ RAM VALORACIÓN'!$AD$10:$AE$45,2,0)</f>
        <v>Intermedio</v>
      </c>
      <c r="P545" s="71" t="str">
        <f t="shared" si="105"/>
        <v>Medio</v>
      </c>
      <c r="Q545" s="101" t="s">
        <v>1731</v>
      </c>
      <c r="R545" s="101" t="s">
        <v>1626</v>
      </c>
      <c r="S545" s="180" t="s">
        <v>45</v>
      </c>
      <c r="T545" s="115" t="s">
        <v>1730</v>
      </c>
      <c r="U545" s="73" t="s">
        <v>318</v>
      </c>
      <c r="V545" s="73" t="s">
        <v>267</v>
      </c>
      <c r="W545" s="68" t="s">
        <v>264</v>
      </c>
      <c r="X545" s="68" t="s">
        <v>264</v>
      </c>
      <c r="Y545" s="68" t="s">
        <v>264</v>
      </c>
      <c r="Z545" s="68" t="s">
        <v>264</v>
      </c>
      <c r="AA545" s="68" t="s">
        <v>264</v>
      </c>
      <c r="AB545" s="68" t="s">
        <v>264</v>
      </c>
      <c r="AC545" s="68" t="s">
        <v>264</v>
      </c>
      <c r="AD545" s="68" t="s">
        <v>264</v>
      </c>
      <c r="AE545" s="68" t="s">
        <v>264</v>
      </c>
      <c r="AF545" s="68" t="s">
        <v>264</v>
      </c>
      <c r="AG545" s="68" t="s">
        <v>273</v>
      </c>
      <c r="AH545" s="73" t="s">
        <v>22</v>
      </c>
      <c r="AI545" s="74" t="str">
        <f t="shared" si="106"/>
        <v>Moderado</v>
      </c>
      <c r="AJ545" s="75" t="s">
        <v>313</v>
      </c>
      <c r="AK545" s="99" t="s">
        <v>10</v>
      </c>
      <c r="AL545" s="99" t="s">
        <v>17</v>
      </c>
      <c r="AM545" s="98" t="str">
        <f t="shared" si="107"/>
        <v>B5FuerteDirectamente Indirectamente</v>
      </c>
      <c r="AN545" s="75" t="str">
        <f>VLOOKUP(AO545,Hoja3!$G$2:$H$648,2,0)</f>
        <v>A:Improbable / 4:Mayor</v>
      </c>
      <c r="AO545" s="69" t="str">
        <f>VLOOKUP(AM545,Hoja3!F:G,2,0)</f>
        <v>A4</v>
      </c>
      <c r="AP545" s="70" t="str">
        <f>VLOOKUP(AO545,'MATRIZ RAM VALORACIÓN'!$AD$10:$AE$45,2,0)</f>
        <v>Bajo</v>
      </c>
      <c r="AQ545" s="189"/>
      <c r="AR545" s="189"/>
      <c r="AS545" s="110"/>
      <c r="AT545" s="88">
        <f t="shared" si="103"/>
        <v>5</v>
      </c>
      <c r="AU545" s="88">
        <f t="shared" si="104"/>
        <v>70</v>
      </c>
      <c r="AV545" s="89">
        <f t="shared" si="108"/>
        <v>75</v>
      </c>
    </row>
    <row r="546" spans="1:48" ht="164.25" hidden="1" customHeight="1" x14ac:dyDescent="0.3">
      <c r="A546" s="98" t="s">
        <v>266</v>
      </c>
      <c r="B546" s="98" t="s">
        <v>647</v>
      </c>
      <c r="C546" s="162" t="s">
        <v>1108</v>
      </c>
      <c r="D546" s="101" t="s">
        <v>1109</v>
      </c>
      <c r="E546" s="68" t="s">
        <v>264</v>
      </c>
      <c r="F546" s="68" t="s">
        <v>264</v>
      </c>
      <c r="G546" s="68" t="s">
        <v>264</v>
      </c>
      <c r="H546" s="68" t="s">
        <v>264</v>
      </c>
      <c r="I546" s="68" t="s">
        <v>264</v>
      </c>
      <c r="J546" s="68" t="s">
        <v>264</v>
      </c>
      <c r="K546" s="95" t="s">
        <v>29</v>
      </c>
      <c r="L546" s="95" t="s">
        <v>14</v>
      </c>
      <c r="M546" s="69" t="str">
        <f t="shared" si="101"/>
        <v>B - Raro / 5 - Extremo</v>
      </c>
      <c r="N546" s="69" t="str">
        <f t="shared" si="102"/>
        <v>B5</v>
      </c>
      <c r="O546" s="70" t="str">
        <f>VLOOKUP(N546,'MATRIZ RAM VALORACIÓN'!$AD$10:$AE$45,2,0)</f>
        <v>Intermedio</v>
      </c>
      <c r="P546" s="71" t="str">
        <f t="shared" si="105"/>
        <v>Medio</v>
      </c>
      <c r="Q546" s="101" t="s">
        <v>1111</v>
      </c>
      <c r="R546" s="101" t="s">
        <v>1112</v>
      </c>
      <c r="S546" s="180" t="s">
        <v>43</v>
      </c>
      <c r="T546" s="170" t="s">
        <v>1761</v>
      </c>
      <c r="U546" s="73" t="s">
        <v>311</v>
      </c>
      <c r="V546" s="73" t="s">
        <v>267</v>
      </c>
      <c r="W546" s="68" t="s">
        <v>264</v>
      </c>
      <c r="X546" s="68" t="s">
        <v>264</v>
      </c>
      <c r="Y546" s="68" t="s">
        <v>264</v>
      </c>
      <c r="Z546" s="68" t="s">
        <v>264</v>
      </c>
      <c r="AA546" s="68" t="s">
        <v>264</v>
      </c>
      <c r="AB546" s="68" t="s">
        <v>264</v>
      </c>
      <c r="AC546" s="68" t="s">
        <v>264</v>
      </c>
      <c r="AD546" s="68" t="s">
        <v>264</v>
      </c>
      <c r="AE546" s="68" t="s">
        <v>264</v>
      </c>
      <c r="AF546" s="68" t="s">
        <v>264</v>
      </c>
      <c r="AG546" s="68" t="s">
        <v>273</v>
      </c>
      <c r="AH546" s="73" t="s">
        <v>22</v>
      </c>
      <c r="AI546" s="74" t="str">
        <f t="shared" si="106"/>
        <v>Moderado</v>
      </c>
      <c r="AJ546" s="75" t="s">
        <v>313</v>
      </c>
      <c r="AK546" s="99" t="s">
        <v>10</v>
      </c>
      <c r="AL546" s="99" t="s">
        <v>17</v>
      </c>
      <c r="AM546" s="98" t="str">
        <f t="shared" si="107"/>
        <v>B5FuerteDirectamente Indirectamente</v>
      </c>
      <c r="AN546" s="75" t="str">
        <f>VLOOKUP(AO546,Hoja3!$G$2:$H$648,2,0)</f>
        <v>A:Improbable / 4:Mayor</v>
      </c>
      <c r="AO546" s="69" t="str">
        <f>VLOOKUP(AM546,Hoja3!F:G,2,0)</f>
        <v>A4</v>
      </c>
      <c r="AP546" s="70" t="str">
        <f>VLOOKUP(AO546,'MATRIZ RAM VALORACIÓN'!$AD$10:$AE$45,2,0)</f>
        <v>Bajo</v>
      </c>
      <c r="AQ546" s="189"/>
      <c r="AR546" s="189"/>
      <c r="AS546" s="110"/>
      <c r="AT546" s="88">
        <f t="shared" ref="AT546:AT577" si="109">IF(U546="Automático",30,IF(U546="Manual Dependiente de TI",15,IF(U546="Manual",5,0)))</f>
        <v>15</v>
      </c>
      <c r="AU546" s="88">
        <f t="shared" ref="AU546:AU577" si="110">IF(AH546="Observaciones en operatividad",0,IF(AH546="Observaciones en diseño",20,IF(AH546="Sin observaciones",70,0)))</f>
        <v>70</v>
      </c>
      <c r="AV546" s="89">
        <f t="shared" si="108"/>
        <v>85</v>
      </c>
    </row>
    <row r="547" spans="1:48" ht="164.25" hidden="1" customHeight="1" x14ac:dyDescent="0.3">
      <c r="A547" s="113" t="s">
        <v>266</v>
      </c>
      <c r="B547" s="113" t="s">
        <v>647</v>
      </c>
      <c r="C547" s="166" t="s">
        <v>1108</v>
      </c>
      <c r="D547" s="101" t="s">
        <v>1109</v>
      </c>
      <c r="E547" s="80" t="s">
        <v>264</v>
      </c>
      <c r="F547" s="80" t="s">
        <v>264</v>
      </c>
      <c r="G547" s="80" t="s">
        <v>264</v>
      </c>
      <c r="H547" s="80" t="s">
        <v>264</v>
      </c>
      <c r="I547" s="80" t="s">
        <v>264</v>
      </c>
      <c r="J547" s="80" t="s">
        <v>264</v>
      </c>
      <c r="K547" s="96" t="s">
        <v>29</v>
      </c>
      <c r="L547" s="96" t="s">
        <v>14</v>
      </c>
      <c r="M547" s="69" t="str">
        <f t="shared" si="101"/>
        <v>B - Raro / 5 - Extremo</v>
      </c>
      <c r="N547" s="69" t="str">
        <f t="shared" si="102"/>
        <v>B5</v>
      </c>
      <c r="O547" s="70" t="str">
        <f>VLOOKUP(N547,'MATRIZ RAM VALORACIÓN'!$AD$10:$AE$45,2,0)</f>
        <v>Intermedio</v>
      </c>
      <c r="P547" s="71" t="str">
        <f t="shared" si="105"/>
        <v>Medio</v>
      </c>
      <c r="Q547" s="149" t="s">
        <v>1110</v>
      </c>
      <c r="R547" s="149" t="s">
        <v>2352</v>
      </c>
      <c r="S547" s="180" t="s">
        <v>45</v>
      </c>
      <c r="T547" s="153" t="s">
        <v>1764</v>
      </c>
      <c r="U547" s="85" t="s">
        <v>318</v>
      </c>
      <c r="V547" s="85" t="s">
        <v>265</v>
      </c>
      <c r="W547" s="68" t="s">
        <v>264</v>
      </c>
      <c r="X547" s="68" t="s">
        <v>264</v>
      </c>
      <c r="Y547" s="68" t="s">
        <v>264</v>
      </c>
      <c r="Z547" s="68" t="s">
        <v>264</v>
      </c>
      <c r="AA547" s="68" t="s">
        <v>264</v>
      </c>
      <c r="AB547" s="68" t="s">
        <v>264</v>
      </c>
      <c r="AC547" s="68" t="s">
        <v>264</v>
      </c>
      <c r="AD547" s="68" t="s">
        <v>264</v>
      </c>
      <c r="AE547" s="68" t="s">
        <v>264</v>
      </c>
      <c r="AF547" s="68" t="s">
        <v>264</v>
      </c>
      <c r="AG547" s="68" t="s">
        <v>273</v>
      </c>
      <c r="AH547" s="73" t="s">
        <v>22</v>
      </c>
      <c r="AI547" s="74" t="str">
        <f t="shared" si="106"/>
        <v>Moderado</v>
      </c>
      <c r="AJ547" s="75" t="s">
        <v>313</v>
      </c>
      <c r="AK547" s="99" t="s">
        <v>10</v>
      </c>
      <c r="AL547" s="99" t="s">
        <v>17</v>
      </c>
      <c r="AM547" s="98" t="str">
        <f t="shared" si="107"/>
        <v>B5FuerteDirectamente Indirectamente</v>
      </c>
      <c r="AN547" s="75" t="str">
        <f>VLOOKUP(AO547,Hoja3!$G$2:$H$648,2,0)</f>
        <v>A:Improbable / 4:Mayor</v>
      </c>
      <c r="AO547" s="69" t="str">
        <f>VLOOKUP(AM547,Hoja3!F:G,2,0)</f>
        <v>A4</v>
      </c>
      <c r="AP547" s="70" t="str">
        <f>VLOOKUP(AO547,'MATRIZ RAM VALORACIÓN'!$AD$10:$AE$45,2,0)</f>
        <v>Bajo</v>
      </c>
      <c r="AQ547" s="189"/>
      <c r="AR547" s="189"/>
      <c r="AS547" s="110"/>
      <c r="AT547" s="88">
        <f t="shared" si="109"/>
        <v>5</v>
      </c>
      <c r="AU547" s="88">
        <f t="shared" si="110"/>
        <v>70</v>
      </c>
      <c r="AV547" s="89">
        <f t="shared" si="108"/>
        <v>75</v>
      </c>
    </row>
    <row r="548" spans="1:48" ht="164.25" hidden="1" customHeight="1" x14ac:dyDescent="0.3">
      <c r="A548" s="98" t="s">
        <v>266</v>
      </c>
      <c r="B548" s="98" t="s">
        <v>647</v>
      </c>
      <c r="C548" s="162" t="s">
        <v>1103</v>
      </c>
      <c r="D548" s="101" t="s">
        <v>1895</v>
      </c>
      <c r="E548" s="68" t="s">
        <v>273</v>
      </c>
      <c r="F548" s="68" t="s">
        <v>264</v>
      </c>
      <c r="G548" s="68" t="s">
        <v>264</v>
      </c>
      <c r="H548" s="68" t="s">
        <v>264</v>
      </c>
      <c r="I548" s="68" t="s">
        <v>273</v>
      </c>
      <c r="J548" s="68" t="s">
        <v>273</v>
      </c>
      <c r="K548" s="95" t="s">
        <v>25</v>
      </c>
      <c r="L548" s="95" t="s">
        <v>21</v>
      </c>
      <c r="M548" s="69" t="str">
        <f t="shared" si="101"/>
        <v>C - Posible / 4 - Mayor</v>
      </c>
      <c r="N548" s="69" t="str">
        <f t="shared" si="102"/>
        <v>C4</v>
      </c>
      <c r="O548" s="70" t="str">
        <f>VLOOKUP(N548,'MATRIZ RAM VALORACIÓN'!$AD$10:$AE$45,2,0)</f>
        <v>Intermedio</v>
      </c>
      <c r="P548" s="71" t="str">
        <f t="shared" si="105"/>
        <v>Medio</v>
      </c>
      <c r="Q548" s="101" t="s">
        <v>1105</v>
      </c>
      <c r="R548" s="101" t="s">
        <v>3297</v>
      </c>
      <c r="S548" s="180" t="s">
        <v>33</v>
      </c>
      <c r="T548" s="115" t="s">
        <v>3102</v>
      </c>
      <c r="U548" s="73" t="s">
        <v>311</v>
      </c>
      <c r="V548" s="73" t="s">
        <v>267</v>
      </c>
      <c r="W548" s="68" t="s">
        <v>264</v>
      </c>
      <c r="X548" s="68" t="s">
        <v>264</v>
      </c>
      <c r="Y548" s="68" t="s">
        <v>264</v>
      </c>
      <c r="Z548" s="68" t="s">
        <v>273</v>
      </c>
      <c r="AA548" s="68" t="s">
        <v>264</v>
      </c>
      <c r="AB548" s="68" t="s">
        <v>264</v>
      </c>
      <c r="AC548" s="68" t="s">
        <v>264</v>
      </c>
      <c r="AD548" s="68" t="s">
        <v>264</v>
      </c>
      <c r="AE548" s="68" t="s">
        <v>264</v>
      </c>
      <c r="AF548" s="68" t="s">
        <v>273</v>
      </c>
      <c r="AG548" s="68" t="s">
        <v>273</v>
      </c>
      <c r="AH548" s="73" t="s">
        <v>22</v>
      </c>
      <c r="AI548" s="74" t="str">
        <f t="shared" si="106"/>
        <v>Moderado</v>
      </c>
      <c r="AJ548" s="75" t="s">
        <v>313</v>
      </c>
      <c r="AK548" s="99" t="s">
        <v>10</v>
      </c>
      <c r="AL548" s="99" t="s">
        <v>17</v>
      </c>
      <c r="AM548" s="98" t="str">
        <f t="shared" si="107"/>
        <v>C4FuerteDirectamente Indirectamente</v>
      </c>
      <c r="AN548" s="75" t="str">
        <f>VLOOKUP(AO548,Hoja3!$G$2:$H$648,2,0)</f>
        <v>A:Improbable / 3:Moderado</v>
      </c>
      <c r="AO548" s="69" t="str">
        <f>VLOOKUP(AM548,Hoja3!F:G,2,0)</f>
        <v>A3</v>
      </c>
      <c r="AP548" s="70" t="str">
        <f>VLOOKUP(AO548,'MATRIZ RAM VALORACIÓN'!$AD$10:$AE$45,2,0)</f>
        <v>Bajo</v>
      </c>
      <c r="AQ548" s="189"/>
      <c r="AR548" s="189"/>
      <c r="AS548" s="110"/>
      <c r="AT548" s="88">
        <f t="shared" si="109"/>
        <v>15</v>
      </c>
      <c r="AU548" s="88">
        <f t="shared" si="110"/>
        <v>70</v>
      </c>
      <c r="AV548" s="89">
        <f t="shared" si="108"/>
        <v>85</v>
      </c>
    </row>
    <row r="549" spans="1:48" ht="164.25" hidden="1" customHeight="1" x14ac:dyDescent="0.3">
      <c r="A549" s="98" t="s">
        <v>266</v>
      </c>
      <c r="B549" s="98" t="s">
        <v>647</v>
      </c>
      <c r="C549" s="162" t="s">
        <v>1103</v>
      </c>
      <c r="D549" s="101" t="s">
        <v>1895</v>
      </c>
      <c r="E549" s="68" t="s">
        <v>273</v>
      </c>
      <c r="F549" s="68" t="s">
        <v>264</v>
      </c>
      <c r="G549" s="68" t="s">
        <v>264</v>
      </c>
      <c r="H549" s="68" t="s">
        <v>264</v>
      </c>
      <c r="I549" s="68" t="s">
        <v>273</v>
      </c>
      <c r="J549" s="68" t="s">
        <v>273</v>
      </c>
      <c r="K549" s="95" t="s">
        <v>25</v>
      </c>
      <c r="L549" s="95" t="s">
        <v>21</v>
      </c>
      <c r="M549" s="69" t="str">
        <f t="shared" si="101"/>
        <v>C - Posible / 4 - Mayor</v>
      </c>
      <c r="N549" s="69" t="str">
        <f t="shared" si="102"/>
        <v>C4</v>
      </c>
      <c r="O549" s="70" t="str">
        <f>VLOOKUP(N549,'MATRIZ RAM VALORACIÓN'!$AD$10:$AE$45,2,0)</f>
        <v>Intermedio</v>
      </c>
      <c r="P549" s="71" t="str">
        <f t="shared" si="105"/>
        <v>Medio</v>
      </c>
      <c r="Q549" s="101" t="s">
        <v>2351</v>
      </c>
      <c r="R549" s="101" t="s">
        <v>2183</v>
      </c>
      <c r="S549" s="180" t="s">
        <v>27</v>
      </c>
      <c r="T549" s="115" t="s">
        <v>2164</v>
      </c>
      <c r="U549" s="73" t="s">
        <v>318</v>
      </c>
      <c r="V549" s="73" t="s">
        <v>267</v>
      </c>
      <c r="W549" s="68" t="s">
        <v>264</v>
      </c>
      <c r="X549" s="68" t="s">
        <v>264</v>
      </c>
      <c r="Y549" s="68" t="s">
        <v>264</v>
      </c>
      <c r="Z549" s="68" t="s">
        <v>273</v>
      </c>
      <c r="AA549" s="68" t="s">
        <v>264</v>
      </c>
      <c r="AB549" s="68" t="s">
        <v>264</v>
      </c>
      <c r="AC549" s="68" t="s">
        <v>264</v>
      </c>
      <c r="AD549" s="68" t="s">
        <v>264</v>
      </c>
      <c r="AE549" s="68" t="s">
        <v>264</v>
      </c>
      <c r="AF549" s="68" t="s">
        <v>273</v>
      </c>
      <c r="AG549" s="68" t="s">
        <v>273</v>
      </c>
      <c r="AH549" s="73" t="s">
        <v>22</v>
      </c>
      <c r="AI549" s="74" t="str">
        <f t="shared" si="106"/>
        <v>Moderado</v>
      </c>
      <c r="AJ549" s="75" t="s">
        <v>313</v>
      </c>
      <c r="AK549" s="99" t="s">
        <v>10</v>
      </c>
      <c r="AL549" s="99" t="s">
        <v>17</v>
      </c>
      <c r="AM549" s="98" t="str">
        <f t="shared" si="107"/>
        <v>C4FuerteDirectamente Indirectamente</v>
      </c>
      <c r="AN549" s="75" t="str">
        <f>VLOOKUP(AO549,Hoja3!$G$2:$H$648,2,0)</f>
        <v>A:Improbable / 3:Moderado</v>
      </c>
      <c r="AO549" s="69" t="str">
        <f>VLOOKUP(AM549,Hoja3!F:G,2,0)</f>
        <v>A3</v>
      </c>
      <c r="AP549" s="70" t="str">
        <f>VLOOKUP(AO549,'MATRIZ RAM VALORACIÓN'!$AD$10:$AE$45,2,0)</f>
        <v>Bajo</v>
      </c>
      <c r="AQ549" s="189"/>
      <c r="AR549" s="189"/>
      <c r="AS549" s="110"/>
      <c r="AT549" s="88">
        <f t="shared" si="109"/>
        <v>5</v>
      </c>
      <c r="AU549" s="88">
        <f t="shared" si="110"/>
        <v>70</v>
      </c>
      <c r="AV549" s="89">
        <f t="shared" si="108"/>
        <v>75</v>
      </c>
    </row>
    <row r="550" spans="1:48" ht="164.25" hidden="1" customHeight="1" x14ac:dyDescent="0.3">
      <c r="A550" s="98" t="s">
        <v>266</v>
      </c>
      <c r="B550" s="98" t="s">
        <v>647</v>
      </c>
      <c r="C550" s="162" t="s">
        <v>1103</v>
      </c>
      <c r="D550" s="101" t="s">
        <v>1895</v>
      </c>
      <c r="E550" s="68" t="s">
        <v>273</v>
      </c>
      <c r="F550" s="68" t="s">
        <v>264</v>
      </c>
      <c r="G550" s="68" t="s">
        <v>264</v>
      </c>
      <c r="H550" s="68" t="s">
        <v>264</v>
      </c>
      <c r="I550" s="68" t="s">
        <v>273</v>
      </c>
      <c r="J550" s="68" t="s">
        <v>273</v>
      </c>
      <c r="K550" s="95" t="s">
        <v>25</v>
      </c>
      <c r="L550" s="95" t="s">
        <v>21</v>
      </c>
      <c r="M550" s="69" t="str">
        <f t="shared" si="101"/>
        <v>C - Posible / 4 - Mayor</v>
      </c>
      <c r="N550" s="69" t="str">
        <f t="shared" si="102"/>
        <v>C4</v>
      </c>
      <c r="O550" s="70" t="str">
        <f>VLOOKUP(N550,'MATRIZ RAM VALORACIÓN'!$AD$10:$AE$45,2,0)</f>
        <v>Intermedio</v>
      </c>
      <c r="P550" s="71" t="str">
        <f t="shared" si="105"/>
        <v>Medio</v>
      </c>
      <c r="Q550" s="101" t="s">
        <v>1084</v>
      </c>
      <c r="R550" s="145" t="s">
        <v>2167</v>
      </c>
      <c r="S550" s="180" t="s">
        <v>359</v>
      </c>
      <c r="T550" s="115" t="s">
        <v>3010</v>
      </c>
      <c r="U550" s="73" t="s">
        <v>311</v>
      </c>
      <c r="V550" s="73" t="s">
        <v>265</v>
      </c>
      <c r="W550" s="68" t="s">
        <v>264</v>
      </c>
      <c r="X550" s="68" t="s">
        <v>264</v>
      </c>
      <c r="Y550" s="68" t="s">
        <v>264</v>
      </c>
      <c r="Z550" s="68" t="s">
        <v>273</v>
      </c>
      <c r="AA550" s="68" t="s">
        <v>264</v>
      </c>
      <c r="AB550" s="68" t="s">
        <v>273</v>
      </c>
      <c r="AC550" s="68" t="s">
        <v>264</v>
      </c>
      <c r="AD550" s="68" t="s">
        <v>264</v>
      </c>
      <c r="AE550" s="68" t="s">
        <v>273</v>
      </c>
      <c r="AF550" s="68" t="s">
        <v>264</v>
      </c>
      <c r="AG550" s="68" t="s">
        <v>273</v>
      </c>
      <c r="AH550" s="73" t="s">
        <v>22</v>
      </c>
      <c r="AI550" s="74" t="str">
        <f t="shared" ref="AI550:AI581" si="111">IF(AV550&gt;=90,"Fuerte",IF(AV550&gt;=75,"Moderado","Débil"))</f>
        <v>Moderado</v>
      </c>
      <c r="AJ550" s="75" t="s">
        <v>313</v>
      </c>
      <c r="AK550" s="99" t="s">
        <v>10</v>
      </c>
      <c r="AL550" s="99" t="s">
        <v>17</v>
      </c>
      <c r="AM550" s="98" t="str">
        <f t="shared" si="107"/>
        <v>C4FuerteDirectamente Indirectamente</v>
      </c>
      <c r="AN550" s="75" t="str">
        <f>VLOOKUP(AO550,Hoja3!$G$2:$H$648,2,0)</f>
        <v>A:Improbable / 3:Moderado</v>
      </c>
      <c r="AO550" s="69" t="str">
        <f>VLOOKUP(AM550,Hoja3!F:G,2,0)</f>
        <v>A3</v>
      </c>
      <c r="AP550" s="70" t="str">
        <f>VLOOKUP(AO550,'MATRIZ RAM VALORACIÓN'!$AD$10:$AE$45,2,0)</f>
        <v>Bajo</v>
      </c>
      <c r="AQ550" s="189"/>
      <c r="AR550" s="189"/>
      <c r="AS550" s="110"/>
      <c r="AT550" s="88">
        <f t="shared" si="109"/>
        <v>15</v>
      </c>
      <c r="AU550" s="88">
        <f t="shared" si="110"/>
        <v>70</v>
      </c>
      <c r="AV550" s="89">
        <f t="shared" si="108"/>
        <v>85</v>
      </c>
    </row>
    <row r="551" spans="1:48" ht="164.25" hidden="1" customHeight="1" x14ac:dyDescent="0.3">
      <c r="A551" s="98" t="s">
        <v>266</v>
      </c>
      <c r="B551" s="98" t="s">
        <v>647</v>
      </c>
      <c r="C551" s="162" t="s">
        <v>1103</v>
      </c>
      <c r="D551" s="101" t="s">
        <v>1895</v>
      </c>
      <c r="E551" s="68" t="s">
        <v>273</v>
      </c>
      <c r="F551" s="68" t="s">
        <v>264</v>
      </c>
      <c r="G551" s="68" t="s">
        <v>264</v>
      </c>
      <c r="H551" s="68" t="s">
        <v>264</v>
      </c>
      <c r="I551" s="68" t="s">
        <v>273</v>
      </c>
      <c r="J551" s="68" t="s">
        <v>273</v>
      </c>
      <c r="K551" s="95" t="s">
        <v>25</v>
      </c>
      <c r="L551" s="95" t="s">
        <v>21</v>
      </c>
      <c r="M551" s="69" t="str">
        <f t="shared" si="101"/>
        <v>C - Posible / 4 - Mayor</v>
      </c>
      <c r="N551" s="69" t="str">
        <f t="shared" si="102"/>
        <v>C4</v>
      </c>
      <c r="O551" s="70" t="str">
        <f>VLOOKUP(N551,'MATRIZ RAM VALORACIÓN'!$AD$10:$AE$45,2,0)</f>
        <v>Intermedio</v>
      </c>
      <c r="P551" s="71" t="str">
        <f t="shared" si="105"/>
        <v>Medio</v>
      </c>
      <c r="Q551" s="101" t="s">
        <v>1107</v>
      </c>
      <c r="R551" s="101" t="s">
        <v>2170</v>
      </c>
      <c r="S551" s="180" t="s">
        <v>359</v>
      </c>
      <c r="T551" s="115" t="s">
        <v>2185</v>
      </c>
      <c r="U551" s="73" t="s">
        <v>318</v>
      </c>
      <c r="V551" s="73" t="s">
        <v>267</v>
      </c>
      <c r="W551" s="68" t="s">
        <v>264</v>
      </c>
      <c r="X551" s="68" t="s">
        <v>264</v>
      </c>
      <c r="Y551" s="68" t="s">
        <v>264</v>
      </c>
      <c r="Z551" s="68" t="s">
        <v>273</v>
      </c>
      <c r="AA551" s="68" t="s">
        <v>264</v>
      </c>
      <c r="AB551" s="68" t="s">
        <v>264</v>
      </c>
      <c r="AC551" s="68" t="s">
        <v>264</v>
      </c>
      <c r="AD551" s="68" t="s">
        <v>264</v>
      </c>
      <c r="AE551" s="68" t="s">
        <v>264</v>
      </c>
      <c r="AF551" s="68" t="s">
        <v>273</v>
      </c>
      <c r="AG551" s="68" t="s">
        <v>273</v>
      </c>
      <c r="AH551" s="73" t="s">
        <v>22</v>
      </c>
      <c r="AI551" s="74" t="str">
        <f t="shared" si="111"/>
        <v>Moderado</v>
      </c>
      <c r="AJ551" s="75" t="s">
        <v>313</v>
      </c>
      <c r="AK551" s="99" t="s">
        <v>10</v>
      </c>
      <c r="AL551" s="99" t="s">
        <v>17</v>
      </c>
      <c r="AM551" s="98" t="str">
        <f t="shared" si="107"/>
        <v>C4FuerteDirectamente Indirectamente</v>
      </c>
      <c r="AN551" s="75" t="str">
        <f>VLOOKUP(AO551,Hoja3!$G$2:$H$648,2,0)</f>
        <v>A:Improbable / 3:Moderado</v>
      </c>
      <c r="AO551" s="69" t="str">
        <f>VLOOKUP(AM551,Hoja3!F:G,2,0)</f>
        <v>A3</v>
      </c>
      <c r="AP551" s="70" t="str">
        <f>VLOOKUP(AO551,'MATRIZ RAM VALORACIÓN'!$AD$10:$AE$45,2,0)</f>
        <v>Bajo</v>
      </c>
      <c r="AQ551" s="189"/>
      <c r="AR551" s="189"/>
      <c r="AS551" s="110"/>
      <c r="AT551" s="88">
        <f t="shared" si="109"/>
        <v>5</v>
      </c>
      <c r="AU551" s="88">
        <f t="shared" si="110"/>
        <v>70</v>
      </c>
      <c r="AV551" s="89">
        <f t="shared" si="108"/>
        <v>75</v>
      </c>
    </row>
    <row r="552" spans="1:48" ht="164.25" hidden="1" customHeight="1" x14ac:dyDescent="0.3">
      <c r="A552" s="98" t="s">
        <v>266</v>
      </c>
      <c r="B552" s="98" t="s">
        <v>647</v>
      </c>
      <c r="C552" s="162" t="s">
        <v>2621</v>
      </c>
      <c r="D552" s="101" t="s">
        <v>2218</v>
      </c>
      <c r="E552" s="68" t="s">
        <v>273</v>
      </c>
      <c r="F552" s="68" t="s">
        <v>264</v>
      </c>
      <c r="G552" s="68" t="s">
        <v>264</v>
      </c>
      <c r="H552" s="68" t="s">
        <v>264</v>
      </c>
      <c r="I552" s="68" t="s">
        <v>273</v>
      </c>
      <c r="J552" s="68" t="s">
        <v>273</v>
      </c>
      <c r="K552" s="95" t="s">
        <v>25</v>
      </c>
      <c r="L552" s="95" t="s">
        <v>21</v>
      </c>
      <c r="M552" s="69" t="str">
        <f t="shared" si="101"/>
        <v>C - Posible / 4 - Mayor</v>
      </c>
      <c r="N552" s="69" t="str">
        <f t="shared" si="102"/>
        <v>C4</v>
      </c>
      <c r="O552" s="70" t="str">
        <f>VLOOKUP(N552,'MATRIZ RAM VALORACIÓN'!$AD$10:$AE$45,2,0)</f>
        <v>Intermedio</v>
      </c>
      <c r="P552" s="71" t="str">
        <f t="shared" si="105"/>
        <v>Medio</v>
      </c>
      <c r="Q552" s="101" t="s">
        <v>1973</v>
      </c>
      <c r="R552" s="101" t="s">
        <v>1974</v>
      </c>
      <c r="S552" s="180" t="s">
        <v>359</v>
      </c>
      <c r="T552" s="115" t="s">
        <v>2177</v>
      </c>
      <c r="U552" s="73" t="s">
        <v>318</v>
      </c>
      <c r="V552" s="73" t="s">
        <v>267</v>
      </c>
      <c r="W552" s="68" t="s">
        <v>273</v>
      </c>
      <c r="X552" s="68" t="s">
        <v>273</v>
      </c>
      <c r="Y552" s="68" t="s">
        <v>264</v>
      </c>
      <c r="Z552" s="68" t="s">
        <v>273</v>
      </c>
      <c r="AA552" s="68" t="s">
        <v>264</v>
      </c>
      <c r="AB552" s="68" t="s">
        <v>264</v>
      </c>
      <c r="AC552" s="68" t="s">
        <v>264</v>
      </c>
      <c r="AD552" s="68" t="s">
        <v>264</v>
      </c>
      <c r="AE552" s="68" t="s">
        <v>264</v>
      </c>
      <c r="AF552" s="68" t="s">
        <v>264</v>
      </c>
      <c r="AG552" s="68" t="s">
        <v>273</v>
      </c>
      <c r="AH552" s="73" t="s">
        <v>22</v>
      </c>
      <c r="AI552" s="74" t="str">
        <f t="shared" si="111"/>
        <v>Moderado</v>
      </c>
      <c r="AJ552" s="75" t="s">
        <v>313</v>
      </c>
      <c r="AK552" s="99" t="s">
        <v>10</v>
      </c>
      <c r="AL552" s="99" t="s">
        <v>17</v>
      </c>
      <c r="AM552" s="98" t="str">
        <f t="shared" si="107"/>
        <v>C4FuerteDirectamente Indirectamente</v>
      </c>
      <c r="AN552" s="75" t="str">
        <f>VLOOKUP(AO552,Hoja3!$G$2:$H$648,2,0)</f>
        <v>A:Improbable / 3:Moderado</v>
      </c>
      <c r="AO552" s="69" t="str">
        <f>VLOOKUP(AM552,Hoja3!F:G,2,0)</f>
        <v>A3</v>
      </c>
      <c r="AP552" s="70" t="str">
        <f>VLOOKUP(AO552,'MATRIZ RAM VALORACIÓN'!$AD$10:$AE$45,2,0)</f>
        <v>Bajo</v>
      </c>
      <c r="AQ552" s="189"/>
      <c r="AR552" s="189"/>
      <c r="AS552" s="110"/>
      <c r="AT552" s="88">
        <f t="shared" si="109"/>
        <v>5</v>
      </c>
      <c r="AU552" s="88">
        <f t="shared" si="110"/>
        <v>70</v>
      </c>
      <c r="AV552" s="89">
        <f t="shared" si="108"/>
        <v>75</v>
      </c>
    </row>
    <row r="553" spans="1:48" ht="164.25" hidden="1" customHeight="1" x14ac:dyDescent="0.3">
      <c r="A553" s="98" t="s">
        <v>266</v>
      </c>
      <c r="B553" s="98" t="s">
        <v>647</v>
      </c>
      <c r="C553" s="162" t="s">
        <v>2621</v>
      </c>
      <c r="D553" s="101" t="s">
        <v>2218</v>
      </c>
      <c r="E553" s="68" t="s">
        <v>273</v>
      </c>
      <c r="F553" s="68" t="s">
        <v>264</v>
      </c>
      <c r="G553" s="68" t="s">
        <v>264</v>
      </c>
      <c r="H553" s="68" t="s">
        <v>264</v>
      </c>
      <c r="I553" s="68" t="s">
        <v>273</v>
      </c>
      <c r="J553" s="68" t="s">
        <v>273</v>
      </c>
      <c r="K553" s="95" t="s">
        <v>25</v>
      </c>
      <c r="L553" s="95" t="s">
        <v>21</v>
      </c>
      <c r="M553" s="69" t="str">
        <f t="shared" si="101"/>
        <v>C - Posible / 4 - Mayor</v>
      </c>
      <c r="N553" s="69" t="str">
        <f t="shared" si="102"/>
        <v>C4</v>
      </c>
      <c r="O553" s="70" t="str">
        <f>VLOOKUP(N553,'MATRIZ RAM VALORACIÓN'!$AD$10:$AE$45,2,0)</f>
        <v>Intermedio</v>
      </c>
      <c r="P553" s="71" t="str">
        <f t="shared" si="105"/>
        <v>Medio</v>
      </c>
      <c r="Q553" s="101" t="s">
        <v>1101</v>
      </c>
      <c r="R553" s="101" t="s">
        <v>2182</v>
      </c>
      <c r="S553" s="180" t="s">
        <v>33</v>
      </c>
      <c r="T553" s="115" t="s">
        <v>2180</v>
      </c>
      <c r="U553" s="73" t="s">
        <v>311</v>
      </c>
      <c r="V553" s="73" t="s">
        <v>267</v>
      </c>
      <c r="W553" s="68" t="s">
        <v>264</v>
      </c>
      <c r="X553" s="68" t="s">
        <v>264</v>
      </c>
      <c r="Y553" s="68" t="s">
        <v>264</v>
      </c>
      <c r="Z553" s="68" t="s">
        <v>273</v>
      </c>
      <c r="AA553" s="68" t="s">
        <v>264</v>
      </c>
      <c r="AB553" s="68" t="s">
        <v>264</v>
      </c>
      <c r="AC553" s="68" t="s">
        <v>264</v>
      </c>
      <c r="AD553" s="68" t="s">
        <v>273</v>
      </c>
      <c r="AE553" s="68" t="s">
        <v>264</v>
      </c>
      <c r="AF553" s="68" t="s">
        <v>273</v>
      </c>
      <c r="AG553" s="68" t="s">
        <v>273</v>
      </c>
      <c r="AH553" s="73" t="s">
        <v>22</v>
      </c>
      <c r="AI553" s="74" t="str">
        <f t="shared" si="111"/>
        <v>Moderado</v>
      </c>
      <c r="AJ553" s="75" t="s">
        <v>313</v>
      </c>
      <c r="AK553" s="99" t="s">
        <v>10</v>
      </c>
      <c r="AL553" s="99" t="s">
        <v>17</v>
      </c>
      <c r="AM553" s="98" t="str">
        <f t="shared" si="107"/>
        <v>C4FuerteDirectamente Indirectamente</v>
      </c>
      <c r="AN553" s="75" t="str">
        <f>VLOOKUP(AO553,Hoja3!$G$2:$H$648,2,0)</f>
        <v>A:Improbable / 3:Moderado</v>
      </c>
      <c r="AO553" s="69" t="str">
        <f>VLOOKUP(AM553,Hoja3!F:G,2,0)</f>
        <v>A3</v>
      </c>
      <c r="AP553" s="70" t="str">
        <f>VLOOKUP(AO553,'MATRIZ RAM VALORACIÓN'!$AD$10:$AE$45,2,0)</f>
        <v>Bajo</v>
      </c>
      <c r="AQ553" s="189"/>
      <c r="AR553" s="189"/>
      <c r="AS553" s="110"/>
      <c r="AT553" s="88">
        <f t="shared" si="109"/>
        <v>15</v>
      </c>
      <c r="AU553" s="88">
        <f t="shared" si="110"/>
        <v>70</v>
      </c>
      <c r="AV553" s="89">
        <f t="shared" si="108"/>
        <v>85</v>
      </c>
    </row>
    <row r="554" spans="1:48" ht="224.4" hidden="1" customHeight="1" x14ac:dyDescent="0.3">
      <c r="A554" s="98" t="s">
        <v>266</v>
      </c>
      <c r="B554" s="98" t="s">
        <v>647</v>
      </c>
      <c r="C554" s="162" t="s">
        <v>2620</v>
      </c>
      <c r="D554" s="145" t="s">
        <v>1896</v>
      </c>
      <c r="E554" s="68" t="s">
        <v>273</v>
      </c>
      <c r="F554" s="68" t="s">
        <v>264</v>
      </c>
      <c r="G554" s="68" t="s">
        <v>264</v>
      </c>
      <c r="H554" s="68" t="s">
        <v>264</v>
      </c>
      <c r="I554" s="68" t="s">
        <v>264</v>
      </c>
      <c r="J554" s="68" t="s">
        <v>273</v>
      </c>
      <c r="K554" s="95" t="s">
        <v>25</v>
      </c>
      <c r="L554" s="95" t="s">
        <v>30</v>
      </c>
      <c r="M554" s="69" t="str">
        <f t="shared" si="101"/>
        <v>C - Posible / 2 - Menor</v>
      </c>
      <c r="N554" s="69" t="str">
        <f t="shared" si="102"/>
        <v>C2</v>
      </c>
      <c r="O554" s="70" t="str">
        <f>VLOOKUP(N554,'MATRIZ RAM VALORACIÓN'!$AD$10:$AE$45,2,0)</f>
        <v>Medio</v>
      </c>
      <c r="P554" s="71" t="str">
        <f t="shared" si="105"/>
        <v>Bajo</v>
      </c>
      <c r="Q554" s="201" t="s">
        <v>3570</v>
      </c>
      <c r="R554" s="101" t="s">
        <v>3569</v>
      </c>
      <c r="S554" s="180" t="s">
        <v>359</v>
      </c>
      <c r="T554" s="94" t="s">
        <v>3513</v>
      </c>
      <c r="U554" s="73" t="s">
        <v>318</v>
      </c>
      <c r="V554" s="73" t="s">
        <v>267</v>
      </c>
      <c r="W554" s="68" t="s">
        <v>273</v>
      </c>
      <c r="X554" s="68" t="s">
        <v>264</v>
      </c>
      <c r="Y554" s="68" t="s">
        <v>264</v>
      </c>
      <c r="Z554" s="68" t="s">
        <v>264</v>
      </c>
      <c r="AA554" s="68" t="s">
        <v>264</v>
      </c>
      <c r="AB554" s="68" t="s">
        <v>264</v>
      </c>
      <c r="AC554" s="68" t="s">
        <v>273</v>
      </c>
      <c r="AD554" s="68" t="s">
        <v>273</v>
      </c>
      <c r="AE554" s="68" t="s">
        <v>273</v>
      </c>
      <c r="AF554" s="68" t="s">
        <v>264</v>
      </c>
      <c r="AG554" s="68" t="s">
        <v>273</v>
      </c>
      <c r="AH554" s="73" t="s">
        <v>22</v>
      </c>
      <c r="AI554" s="74" t="str">
        <f t="shared" si="111"/>
        <v>Moderado</v>
      </c>
      <c r="AJ554" s="75" t="s">
        <v>313</v>
      </c>
      <c r="AK554" s="99" t="s">
        <v>10</v>
      </c>
      <c r="AL554" s="99" t="s">
        <v>17</v>
      </c>
      <c r="AM554" s="98" t="str">
        <f t="shared" si="107"/>
        <v>C2FuerteDirectamente Indirectamente</v>
      </c>
      <c r="AN554" s="75" t="str">
        <f>VLOOKUP(AO554,Hoja3!$G$2:$H$648,2,0)</f>
        <v>A:Improbable / 1:Leve</v>
      </c>
      <c r="AO554" s="69" t="str">
        <f>VLOOKUP(AM554,Hoja3!F:G,2,0)</f>
        <v>A1</v>
      </c>
      <c r="AP554" s="70" t="str">
        <f>VLOOKUP(AO554,'MATRIZ RAM VALORACIÓN'!$AD$10:$AE$45,2,0)</f>
        <v>Bajo</v>
      </c>
      <c r="AQ554" s="189"/>
      <c r="AR554" s="189"/>
      <c r="AS554" s="110"/>
      <c r="AT554" s="88">
        <f t="shared" si="109"/>
        <v>5</v>
      </c>
      <c r="AU554" s="88">
        <f t="shared" si="110"/>
        <v>70</v>
      </c>
      <c r="AV554" s="89">
        <f t="shared" si="108"/>
        <v>75</v>
      </c>
    </row>
    <row r="555" spans="1:48" ht="164.25" hidden="1" customHeight="1" x14ac:dyDescent="0.3">
      <c r="A555" s="98" t="s">
        <v>266</v>
      </c>
      <c r="B555" s="98" t="s">
        <v>647</v>
      </c>
      <c r="C555" s="162" t="s">
        <v>2620</v>
      </c>
      <c r="D555" s="145" t="s">
        <v>3398</v>
      </c>
      <c r="E555" s="68" t="s">
        <v>273</v>
      </c>
      <c r="F555" s="68" t="s">
        <v>264</v>
      </c>
      <c r="G555" s="68" t="s">
        <v>264</v>
      </c>
      <c r="H555" s="68" t="s">
        <v>264</v>
      </c>
      <c r="I555" s="68" t="s">
        <v>264</v>
      </c>
      <c r="J555" s="68" t="s">
        <v>273</v>
      </c>
      <c r="K555" s="95" t="s">
        <v>25</v>
      </c>
      <c r="L555" s="95" t="s">
        <v>30</v>
      </c>
      <c r="M555" s="69" t="str">
        <f t="shared" si="101"/>
        <v>C - Posible / 2 - Menor</v>
      </c>
      <c r="N555" s="69" t="str">
        <f t="shared" si="102"/>
        <v>C2</v>
      </c>
      <c r="O555" s="70" t="str">
        <f>VLOOKUP(N555,'MATRIZ RAM VALORACIÓN'!$AD$10:$AE$45,2,0)</f>
        <v>Medio</v>
      </c>
      <c r="P555" s="71" t="str">
        <f t="shared" si="105"/>
        <v>Bajo</v>
      </c>
      <c r="Q555" s="201" t="s">
        <v>1880</v>
      </c>
      <c r="R555" s="101" t="s">
        <v>1096</v>
      </c>
      <c r="S555" s="180" t="s">
        <v>359</v>
      </c>
      <c r="T555" s="115" t="s">
        <v>1878</v>
      </c>
      <c r="U555" s="73" t="s">
        <v>318</v>
      </c>
      <c r="V555" s="73" t="s">
        <v>267</v>
      </c>
      <c r="W555" s="68" t="s">
        <v>264</v>
      </c>
      <c r="X555" s="68" t="s">
        <v>264</v>
      </c>
      <c r="Y555" s="68" t="s">
        <v>264</v>
      </c>
      <c r="Z555" s="68" t="s">
        <v>264</v>
      </c>
      <c r="AA555" s="68" t="s">
        <v>264</v>
      </c>
      <c r="AB555" s="68" t="s">
        <v>264</v>
      </c>
      <c r="AC555" s="68" t="s">
        <v>273</v>
      </c>
      <c r="AD555" s="68" t="s">
        <v>264</v>
      </c>
      <c r="AE555" s="68" t="s">
        <v>264</v>
      </c>
      <c r="AF555" s="68" t="s">
        <v>264</v>
      </c>
      <c r="AG555" s="68" t="s">
        <v>273</v>
      </c>
      <c r="AH555" s="73" t="s">
        <v>22</v>
      </c>
      <c r="AI555" s="74" t="str">
        <f t="shared" si="111"/>
        <v>Moderado</v>
      </c>
      <c r="AJ555" s="75" t="s">
        <v>313</v>
      </c>
      <c r="AK555" s="99" t="s">
        <v>10</v>
      </c>
      <c r="AL555" s="99" t="s">
        <v>17</v>
      </c>
      <c r="AM555" s="98" t="str">
        <f t="shared" si="107"/>
        <v>C2FuerteDirectamente Indirectamente</v>
      </c>
      <c r="AN555" s="75" t="str">
        <f>VLOOKUP(AO555,Hoja3!$G$2:$H$648,2,0)</f>
        <v>A:Improbable / 1:Leve</v>
      </c>
      <c r="AO555" s="69" t="str">
        <f>VLOOKUP(AM555,Hoja3!F:G,2,0)</f>
        <v>A1</v>
      </c>
      <c r="AP555" s="70" t="str">
        <f>VLOOKUP(AO555,'MATRIZ RAM VALORACIÓN'!$AD$10:$AE$45,2,0)</f>
        <v>Bajo</v>
      </c>
      <c r="AQ555" s="189"/>
      <c r="AR555" s="189"/>
      <c r="AS555" s="110"/>
      <c r="AT555" s="88">
        <f t="shared" si="109"/>
        <v>5</v>
      </c>
      <c r="AU555" s="88">
        <f t="shared" si="110"/>
        <v>70</v>
      </c>
      <c r="AV555" s="89">
        <f t="shared" si="108"/>
        <v>75</v>
      </c>
    </row>
    <row r="556" spans="1:48" ht="164.25" hidden="1" customHeight="1" x14ac:dyDescent="0.3">
      <c r="A556" s="98" t="s">
        <v>266</v>
      </c>
      <c r="B556" s="98" t="s">
        <v>647</v>
      </c>
      <c r="C556" s="162" t="s">
        <v>2620</v>
      </c>
      <c r="D556" s="145" t="s">
        <v>1896</v>
      </c>
      <c r="E556" s="68" t="s">
        <v>273</v>
      </c>
      <c r="F556" s="68" t="s">
        <v>264</v>
      </c>
      <c r="G556" s="68" t="s">
        <v>264</v>
      </c>
      <c r="H556" s="68" t="s">
        <v>264</v>
      </c>
      <c r="I556" s="68" t="s">
        <v>264</v>
      </c>
      <c r="J556" s="68" t="s">
        <v>273</v>
      </c>
      <c r="K556" s="95" t="s">
        <v>25</v>
      </c>
      <c r="L556" s="95" t="s">
        <v>30</v>
      </c>
      <c r="M556" s="69" t="str">
        <f t="shared" si="101"/>
        <v>C - Posible / 2 - Menor</v>
      </c>
      <c r="N556" s="69" t="str">
        <f t="shared" si="102"/>
        <v>C2</v>
      </c>
      <c r="O556" s="70" t="str">
        <f>VLOOKUP(N556,'MATRIZ RAM VALORACIÓN'!$AD$10:$AE$45,2,0)</f>
        <v>Medio</v>
      </c>
      <c r="P556" s="71" t="str">
        <f t="shared" si="105"/>
        <v>Bajo</v>
      </c>
      <c r="Q556" s="201" t="s">
        <v>2350</v>
      </c>
      <c r="R556" s="101" t="s">
        <v>2171</v>
      </c>
      <c r="S556" s="180" t="s">
        <v>359</v>
      </c>
      <c r="T556" s="115" t="s">
        <v>3514</v>
      </c>
      <c r="U556" s="73" t="s">
        <v>318</v>
      </c>
      <c r="V556" s="73" t="s">
        <v>267</v>
      </c>
      <c r="W556" s="68" t="s">
        <v>264</v>
      </c>
      <c r="X556" s="68" t="s">
        <v>264</v>
      </c>
      <c r="Y556" s="68" t="s">
        <v>264</v>
      </c>
      <c r="Z556" s="68" t="s">
        <v>273</v>
      </c>
      <c r="AA556" s="68" t="s">
        <v>264</v>
      </c>
      <c r="AB556" s="68" t="s">
        <v>264</v>
      </c>
      <c r="AC556" s="68" t="s">
        <v>273</v>
      </c>
      <c r="AD556" s="68" t="s">
        <v>264</v>
      </c>
      <c r="AE556" s="68" t="s">
        <v>264</v>
      </c>
      <c r="AF556" s="68" t="s">
        <v>273</v>
      </c>
      <c r="AG556" s="68" t="s">
        <v>273</v>
      </c>
      <c r="AH556" s="73" t="s">
        <v>22</v>
      </c>
      <c r="AI556" s="74" t="str">
        <f t="shared" si="111"/>
        <v>Moderado</v>
      </c>
      <c r="AJ556" s="75" t="s">
        <v>313</v>
      </c>
      <c r="AK556" s="99" t="s">
        <v>10</v>
      </c>
      <c r="AL556" s="99" t="s">
        <v>17</v>
      </c>
      <c r="AM556" s="98" t="str">
        <f t="shared" si="107"/>
        <v>C2FuerteDirectamente Indirectamente</v>
      </c>
      <c r="AN556" s="75" t="str">
        <f>VLOOKUP(AO556,Hoja3!$G$2:$H$648,2,0)</f>
        <v>A:Improbable / 1:Leve</v>
      </c>
      <c r="AO556" s="69" t="str">
        <f>VLOOKUP(AM556,Hoja3!F:G,2,0)</f>
        <v>A1</v>
      </c>
      <c r="AP556" s="70" t="str">
        <f>VLOOKUP(AO556,'MATRIZ RAM VALORACIÓN'!$AD$10:$AE$45,2,0)</f>
        <v>Bajo</v>
      </c>
      <c r="AQ556" s="189"/>
      <c r="AR556" s="189"/>
      <c r="AS556" s="110"/>
      <c r="AT556" s="88">
        <f t="shared" si="109"/>
        <v>5</v>
      </c>
      <c r="AU556" s="88">
        <f t="shared" si="110"/>
        <v>70</v>
      </c>
      <c r="AV556" s="89">
        <f t="shared" si="108"/>
        <v>75</v>
      </c>
    </row>
    <row r="557" spans="1:48" ht="164.25" hidden="1" customHeight="1" x14ac:dyDescent="0.3">
      <c r="A557" s="98" t="s">
        <v>266</v>
      </c>
      <c r="B557" s="98" t="s">
        <v>647</v>
      </c>
      <c r="C557" s="162" t="s">
        <v>2620</v>
      </c>
      <c r="D557" s="145" t="s">
        <v>1896</v>
      </c>
      <c r="E557" s="68" t="s">
        <v>273</v>
      </c>
      <c r="F557" s="68" t="s">
        <v>264</v>
      </c>
      <c r="G557" s="68" t="s">
        <v>264</v>
      </c>
      <c r="H557" s="68" t="s">
        <v>264</v>
      </c>
      <c r="I557" s="68" t="s">
        <v>264</v>
      </c>
      <c r="J557" s="68" t="s">
        <v>273</v>
      </c>
      <c r="K557" s="95" t="s">
        <v>25</v>
      </c>
      <c r="L557" s="95" t="s">
        <v>30</v>
      </c>
      <c r="M557" s="69" t="str">
        <f t="shared" si="101"/>
        <v>C - Posible / 2 - Menor</v>
      </c>
      <c r="N557" s="69" t="str">
        <f t="shared" si="102"/>
        <v>C2</v>
      </c>
      <c r="O557" s="70" t="str">
        <f>VLOOKUP(N557,'MATRIZ RAM VALORACIÓN'!$AD$10:$AE$45,2,0)</f>
        <v>Medio</v>
      </c>
      <c r="P557" s="71" t="str">
        <f t="shared" si="105"/>
        <v>Bajo</v>
      </c>
      <c r="Q557" s="101" t="s">
        <v>1883</v>
      </c>
      <c r="R557" s="101" t="s">
        <v>3387</v>
      </c>
      <c r="S557" s="180" t="s">
        <v>38</v>
      </c>
      <c r="T557" s="115" t="s">
        <v>1098</v>
      </c>
      <c r="U557" s="73" t="s">
        <v>318</v>
      </c>
      <c r="V557" s="73" t="s">
        <v>265</v>
      </c>
      <c r="W557" s="68" t="s">
        <v>264</v>
      </c>
      <c r="X557" s="68" t="s">
        <v>264</v>
      </c>
      <c r="Y557" s="68" t="s">
        <v>264</v>
      </c>
      <c r="Z557" s="68" t="s">
        <v>264</v>
      </c>
      <c r="AA557" s="68" t="s">
        <v>264</v>
      </c>
      <c r="AB557" s="68" t="s">
        <v>264</v>
      </c>
      <c r="AC557" s="68" t="s">
        <v>273</v>
      </c>
      <c r="AD557" s="68" t="s">
        <v>264</v>
      </c>
      <c r="AE557" s="68" t="s">
        <v>264</v>
      </c>
      <c r="AF557" s="68" t="s">
        <v>264</v>
      </c>
      <c r="AG557" s="68" t="s">
        <v>273</v>
      </c>
      <c r="AH557" s="73" t="s">
        <v>22</v>
      </c>
      <c r="AI557" s="74" t="str">
        <f t="shared" si="111"/>
        <v>Moderado</v>
      </c>
      <c r="AJ557" s="75" t="s">
        <v>313</v>
      </c>
      <c r="AK557" s="99" t="s">
        <v>10</v>
      </c>
      <c r="AL557" s="99" t="s">
        <v>17</v>
      </c>
      <c r="AM557" s="98" t="str">
        <f t="shared" si="107"/>
        <v>C2FuerteDirectamente Indirectamente</v>
      </c>
      <c r="AN557" s="75" t="str">
        <f>VLOOKUP(AO557,Hoja3!$G$2:$H$648,2,0)</f>
        <v>A:Improbable / 1:Leve</v>
      </c>
      <c r="AO557" s="69" t="str">
        <f>VLOOKUP(AM557,Hoja3!F:G,2,0)</f>
        <v>A1</v>
      </c>
      <c r="AP557" s="70" t="str">
        <f>VLOOKUP(AO557,'MATRIZ RAM VALORACIÓN'!$AD$10:$AE$45,2,0)</f>
        <v>Bajo</v>
      </c>
      <c r="AQ557" s="189"/>
      <c r="AR557" s="189"/>
      <c r="AS557" s="110"/>
      <c r="AT557" s="88">
        <f t="shared" si="109"/>
        <v>5</v>
      </c>
      <c r="AU557" s="88">
        <f t="shared" si="110"/>
        <v>70</v>
      </c>
      <c r="AV557" s="89">
        <f t="shared" si="108"/>
        <v>75</v>
      </c>
    </row>
    <row r="558" spans="1:48" ht="164.25" hidden="1" customHeight="1" x14ac:dyDescent="0.3">
      <c r="A558" s="98" t="s">
        <v>266</v>
      </c>
      <c r="B558" s="98" t="s">
        <v>647</v>
      </c>
      <c r="C558" s="162" t="s">
        <v>1090</v>
      </c>
      <c r="D558" s="101" t="s">
        <v>1897</v>
      </c>
      <c r="E558" s="68" t="s">
        <v>273</v>
      </c>
      <c r="F558" s="68" t="s">
        <v>264</v>
      </c>
      <c r="G558" s="68" t="s">
        <v>264</v>
      </c>
      <c r="H558" s="68" t="s">
        <v>264</v>
      </c>
      <c r="I558" s="68" t="s">
        <v>273</v>
      </c>
      <c r="J558" s="68" t="s">
        <v>273</v>
      </c>
      <c r="K558" s="95" t="s">
        <v>25</v>
      </c>
      <c r="L558" s="95" t="s">
        <v>26</v>
      </c>
      <c r="M558" s="69" t="str">
        <f t="shared" si="101"/>
        <v xml:space="preserve">C - Posible / 3 - Moderado </v>
      </c>
      <c r="N558" s="69" t="str">
        <f t="shared" si="102"/>
        <v>C3</v>
      </c>
      <c r="O558" s="70" t="str">
        <f>VLOOKUP(N558,'MATRIZ RAM VALORACIÓN'!$AD$10:$AE$45,2,0)</f>
        <v>Medio</v>
      </c>
      <c r="P558" s="71" t="str">
        <f t="shared" si="105"/>
        <v>Bajo</v>
      </c>
      <c r="Q558" s="101" t="s">
        <v>2981</v>
      </c>
      <c r="R558" s="114" t="s">
        <v>3014</v>
      </c>
      <c r="S558" s="180" t="s">
        <v>45</v>
      </c>
      <c r="T558" s="115" t="s">
        <v>3015</v>
      </c>
      <c r="U558" s="73" t="s">
        <v>318</v>
      </c>
      <c r="V558" s="73" t="s">
        <v>267</v>
      </c>
      <c r="W558" s="68" t="s">
        <v>264</v>
      </c>
      <c r="X558" s="68" t="s">
        <v>273</v>
      </c>
      <c r="Y558" s="68" t="s">
        <v>264</v>
      </c>
      <c r="Z558" s="68" t="s">
        <v>273</v>
      </c>
      <c r="AA558" s="68" t="s">
        <v>264</v>
      </c>
      <c r="AB558" s="68" t="s">
        <v>264</v>
      </c>
      <c r="AC558" s="68" t="s">
        <v>264</v>
      </c>
      <c r="AD558" s="68" t="s">
        <v>264</v>
      </c>
      <c r="AE558" s="68" t="s">
        <v>264</v>
      </c>
      <c r="AF558" s="68" t="s">
        <v>264</v>
      </c>
      <c r="AG558" s="68" t="s">
        <v>273</v>
      </c>
      <c r="AH558" s="73" t="s">
        <v>22</v>
      </c>
      <c r="AI558" s="74" t="str">
        <f t="shared" si="111"/>
        <v>Moderado</v>
      </c>
      <c r="AJ558" s="75" t="s">
        <v>313</v>
      </c>
      <c r="AK558" s="99" t="s">
        <v>10</v>
      </c>
      <c r="AL558" s="99" t="s">
        <v>17</v>
      </c>
      <c r="AM558" s="98" t="str">
        <f t="shared" si="107"/>
        <v>C3FuerteDirectamente Indirectamente</v>
      </c>
      <c r="AN558" s="75" t="str">
        <f>VLOOKUP(AO558,Hoja3!$G$2:$H$648,2,0)</f>
        <v>A:Improbable / 2:Menor</v>
      </c>
      <c r="AO558" s="69" t="str">
        <f>VLOOKUP(AM558,Hoja3!F:G,2,0)</f>
        <v>A2</v>
      </c>
      <c r="AP558" s="70" t="str">
        <f>VLOOKUP(AO558,'MATRIZ RAM VALORACIÓN'!$AD$10:$AE$45,2,0)</f>
        <v>Bajo</v>
      </c>
      <c r="AQ558" s="189"/>
      <c r="AR558" s="189"/>
      <c r="AS558" s="110"/>
      <c r="AT558" s="88">
        <f t="shared" si="109"/>
        <v>5</v>
      </c>
      <c r="AU558" s="88">
        <f t="shared" si="110"/>
        <v>70</v>
      </c>
      <c r="AV558" s="89">
        <f t="shared" si="108"/>
        <v>75</v>
      </c>
    </row>
    <row r="559" spans="1:48" ht="164.25" hidden="1" customHeight="1" x14ac:dyDescent="0.3">
      <c r="A559" s="98" t="s">
        <v>266</v>
      </c>
      <c r="B559" s="98" t="s">
        <v>647</v>
      </c>
      <c r="C559" s="162" t="s">
        <v>1090</v>
      </c>
      <c r="D559" s="101" t="s">
        <v>1897</v>
      </c>
      <c r="E559" s="68" t="s">
        <v>273</v>
      </c>
      <c r="F559" s="68" t="s">
        <v>264</v>
      </c>
      <c r="G559" s="68" t="s">
        <v>264</v>
      </c>
      <c r="H559" s="68" t="s">
        <v>264</v>
      </c>
      <c r="I559" s="68" t="s">
        <v>273</v>
      </c>
      <c r="J559" s="68" t="s">
        <v>273</v>
      </c>
      <c r="K559" s="95" t="s">
        <v>25</v>
      </c>
      <c r="L559" s="95" t="s">
        <v>26</v>
      </c>
      <c r="M559" s="69" t="str">
        <f t="shared" si="101"/>
        <v xml:space="preserve">C - Posible / 3 - Moderado </v>
      </c>
      <c r="N559" s="69" t="str">
        <f t="shared" si="102"/>
        <v>C3</v>
      </c>
      <c r="O559" s="70" t="str">
        <f>VLOOKUP(N559,'MATRIZ RAM VALORACIÓN'!$AD$10:$AE$45,2,0)</f>
        <v>Medio</v>
      </c>
      <c r="P559" s="71" t="str">
        <f t="shared" si="105"/>
        <v>Bajo</v>
      </c>
      <c r="Q559" s="101" t="s">
        <v>1891</v>
      </c>
      <c r="R559" s="101" t="s">
        <v>2181</v>
      </c>
      <c r="S559" s="180" t="s">
        <v>45</v>
      </c>
      <c r="T559" s="115" t="s">
        <v>3011</v>
      </c>
      <c r="U559" s="73" t="s">
        <v>318</v>
      </c>
      <c r="V559" s="73" t="s">
        <v>267</v>
      </c>
      <c r="W559" s="68" t="s">
        <v>264</v>
      </c>
      <c r="X559" s="68" t="s">
        <v>273</v>
      </c>
      <c r="Y559" s="68" t="s">
        <v>264</v>
      </c>
      <c r="Z559" s="68" t="s">
        <v>273</v>
      </c>
      <c r="AA559" s="68" t="s">
        <v>264</v>
      </c>
      <c r="AB559" s="68" t="s">
        <v>264</v>
      </c>
      <c r="AC559" s="68" t="s">
        <v>264</v>
      </c>
      <c r="AD559" s="68" t="s">
        <v>264</v>
      </c>
      <c r="AE559" s="68" t="s">
        <v>264</v>
      </c>
      <c r="AF559" s="68" t="s">
        <v>273</v>
      </c>
      <c r="AG559" s="68" t="s">
        <v>273</v>
      </c>
      <c r="AH559" s="73" t="s">
        <v>22</v>
      </c>
      <c r="AI559" s="74" t="str">
        <f t="shared" si="111"/>
        <v>Moderado</v>
      </c>
      <c r="AJ559" s="75" t="s">
        <v>313</v>
      </c>
      <c r="AK559" s="99" t="s">
        <v>10</v>
      </c>
      <c r="AL559" s="99" t="s">
        <v>17</v>
      </c>
      <c r="AM559" s="98" t="str">
        <f t="shared" si="107"/>
        <v>C3FuerteDirectamente Indirectamente</v>
      </c>
      <c r="AN559" s="75" t="str">
        <f>VLOOKUP(AO559,Hoja3!$G$2:$H$648,2,0)</f>
        <v>A:Improbable / 2:Menor</v>
      </c>
      <c r="AO559" s="69" t="str">
        <f>VLOOKUP(AM559,Hoja3!F:G,2,0)</f>
        <v>A2</v>
      </c>
      <c r="AP559" s="70" t="str">
        <f>VLOOKUP(AO559,'MATRIZ RAM VALORACIÓN'!$AD$10:$AE$45,2,0)</f>
        <v>Bajo</v>
      </c>
      <c r="AQ559" s="189"/>
      <c r="AR559" s="189"/>
      <c r="AS559" s="110"/>
      <c r="AT559" s="88">
        <f t="shared" si="109"/>
        <v>5</v>
      </c>
      <c r="AU559" s="88">
        <f t="shared" si="110"/>
        <v>70</v>
      </c>
      <c r="AV559" s="89">
        <f t="shared" si="108"/>
        <v>75</v>
      </c>
    </row>
    <row r="560" spans="1:48" ht="164.25" hidden="1" customHeight="1" x14ac:dyDescent="0.3">
      <c r="A560" s="98" t="s">
        <v>266</v>
      </c>
      <c r="B560" s="98" t="s">
        <v>647</v>
      </c>
      <c r="C560" s="162" t="s">
        <v>1082</v>
      </c>
      <c r="D560" s="101" t="s">
        <v>1898</v>
      </c>
      <c r="E560" s="68" t="s">
        <v>273</v>
      </c>
      <c r="F560" s="68" t="s">
        <v>264</v>
      </c>
      <c r="G560" s="68" t="s">
        <v>264</v>
      </c>
      <c r="H560" s="68" t="s">
        <v>264</v>
      </c>
      <c r="I560" s="68" t="s">
        <v>273</v>
      </c>
      <c r="J560" s="68" t="s">
        <v>273</v>
      </c>
      <c r="K560" s="95" t="s">
        <v>25</v>
      </c>
      <c r="L560" s="95" t="s">
        <v>21</v>
      </c>
      <c r="M560" s="69" t="str">
        <f t="shared" si="101"/>
        <v>C - Posible / 4 - Mayor</v>
      </c>
      <c r="N560" s="69" t="str">
        <f t="shared" si="102"/>
        <v>C4</v>
      </c>
      <c r="O560" s="70" t="str">
        <f>VLOOKUP(N560,'MATRIZ RAM VALORACIÓN'!$AD$10:$AE$45,2,0)</f>
        <v>Intermedio</v>
      </c>
      <c r="P560" s="71" t="str">
        <f t="shared" si="105"/>
        <v>Medio</v>
      </c>
      <c r="Q560" s="101" t="s">
        <v>1973</v>
      </c>
      <c r="R560" s="101" t="s">
        <v>1974</v>
      </c>
      <c r="S560" s="180" t="s">
        <v>359</v>
      </c>
      <c r="T560" s="115" t="s">
        <v>2177</v>
      </c>
      <c r="U560" s="73" t="s">
        <v>318</v>
      </c>
      <c r="V560" s="73" t="s">
        <v>267</v>
      </c>
      <c r="W560" s="68" t="s">
        <v>273</v>
      </c>
      <c r="X560" s="68" t="s">
        <v>273</v>
      </c>
      <c r="Y560" s="68" t="s">
        <v>264</v>
      </c>
      <c r="Z560" s="68" t="s">
        <v>273</v>
      </c>
      <c r="AA560" s="68" t="s">
        <v>264</v>
      </c>
      <c r="AB560" s="68" t="s">
        <v>264</v>
      </c>
      <c r="AC560" s="68" t="s">
        <v>264</v>
      </c>
      <c r="AD560" s="68" t="s">
        <v>264</v>
      </c>
      <c r="AE560" s="68" t="s">
        <v>264</v>
      </c>
      <c r="AF560" s="68" t="s">
        <v>264</v>
      </c>
      <c r="AG560" s="68" t="s">
        <v>273</v>
      </c>
      <c r="AH560" s="73" t="s">
        <v>22</v>
      </c>
      <c r="AI560" s="74" t="str">
        <f t="shared" si="111"/>
        <v>Moderado</v>
      </c>
      <c r="AJ560" s="75" t="s">
        <v>313</v>
      </c>
      <c r="AK560" s="99" t="s">
        <v>10</v>
      </c>
      <c r="AL560" s="99" t="s">
        <v>17</v>
      </c>
      <c r="AM560" s="98" t="str">
        <f t="shared" si="107"/>
        <v>C4FuerteDirectamente Indirectamente</v>
      </c>
      <c r="AN560" s="75" t="str">
        <f>VLOOKUP(AO560,Hoja3!$G$2:$H$648,2,0)</f>
        <v>A:Improbable / 3:Moderado</v>
      </c>
      <c r="AO560" s="69" t="str">
        <f>VLOOKUP(AM560,Hoja3!F:G,2,0)</f>
        <v>A3</v>
      </c>
      <c r="AP560" s="70" t="str">
        <f>VLOOKUP(AO560,'MATRIZ RAM VALORACIÓN'!$AD$10:$AE$45,2,0)</f>
        <v>Bajo</v>
      </c>
      <c r="AQ560" s="189"/>
      <c r="AR560" s="189"/>
      <c r="AS560" s="110"/>
      <c r="AT560" s="88">
        <f t="shared" si="109"/>
        <v>5</v>
      </c>
      <c r="AU560" s="88">
        <f t="shared" si="110"/>
        <v>70</v>
      </c>
      <c r="AV560" s="89">
        <f t="shared" si="108"/>
        <v>75</v>
      </c>
    </row>
    <row r="561" spans="1:48" ht="164.25" hidden="1" customHeight="1" x14ac:dyDescent="0.3">
      <c r="A561" s="98" t="s">
        <v>266</v>
      </c>
      <c r="B561" s="98" t="s">
        <v>647</v>
      </c>
      <c r="C561" s="162" t="s">
        <v>1082</v>
      </c>
      <c r="D561" s="101" t="s">
        <v>1898</v>
      </c>
      <c r="E561" s="68" t="s">
        <v>273</v>
      </c>
      <c r="F561" s="68" t="s">
        <v>264</v>
      </c>
      <c r="G561" s="68" t="s">
        <v>264</v>
      </c>
      <c r="H561" s="68" t="s">
        <v>264</v>
      </c>
      <c r="I561" s="68" t="s">
        <v>273</v>
      </c>
      <c r="J561" s="68" t="s">
        <v>273</v>
      </c>
      <c r="K561" s="95" t="s">
        <v>25</v>
      </c>
      <c r="L561" s="95" t="s">
        <v>21</v>
      </c>
      <c r="M561" s="69" t="str">
        <f t="shared" si="101"/>
        <v>C - Posible / 4 - Mayor</v>
      </c>
      <c r="N561" s="69" t="str">
        <f t="shared" si="102"/>
        <v>C4</v>
      </c>
      <c r="O561" s="70" t="str">
        <f>VLOOKUP(N561,'MATRIZ RAM VALORACIÓN'!$AD$10:$AE$45,2,0)</f>
        <v>Intermedio</v>
      </c>
      <c r="P561" s="71" t="str">
        <f t="shared" si="105"/>
        <v>Medio</v>
      </c>
      <c r="Q561" s="201" t="s">
        <v>1084</v>
      </c>
      <c r="R561" s="145" t="s">
        <v>2167</v>
      </c>
      <c r="S561" s="180" t="s">
        <v>359</v>
      </c>
      <c r="T561" s="115" t="s">
        <v>3010</v>
      </c>
      <c r="U561" s="73" t="s">
        <v>311</v>
      </c>
      <c r="V561" s="73" t="s">
        <v>265</v>
      </c>
      <c r="W561" s="68" t="s">
        <v>264</v>
      </c>
      <c r="X561" s="68" t="s">
        <v>264</v>
      </c>
      <c r="Y561" s="68" t="s">
        <v>264</v>
      </c>
      <c r="Z561" s="68" t="s">
        <v>273</v>
      </c>
      <c r="AA561" s="68" t="s">
        <v>264</v>
      </c>
      <c r="AB561" s="68" t="s">
        <v>273</v>
      </c>
      <c r="AC561" s="68" t="s">
        <v>264</v>
      </c>
      <c r="AD561" s="68" t="s">
        <v>264</v>
      </c>
      <c r="AE561" s="68" t="s">
        <v>273</v>
      </c>
      <c r="AF561" s="68" t="s">
        <v>264</v>
      </c>
      <c r="AG561" s="68" t="s">
        <v>273</v>
      </c>
      <c r="AH561" s="73" t="s">
        <v>22</v>
      </c>
      <c r="AI561" s="74" t="str">
        <f t="shared" si="111"/>
        <v>Moderado</v>
      </c>
      <c r="AJ561" s="75" t="s">
        <v>313</v>
      </c>
      <c r="AK561" s="99" t="s">
        <v>10</v>
      </c>
      <c r="AL561" s="99" t="s">
        <v>17</v>
      </c>
      <c r="AM561" s="98" t="str">
        <f t="shared" si="107"/>
        <v>C4FuerteDirectamente Indirectamente</v>
      </c>
      <c r="AN561" s="75" t="str">
        <f>VLOOKUP(AO561,Hoja3!$G$2:$H$648,2,0)</f>
        <v>A:Improbable / 3:Moderado</v>
      </c>
      <c r="AO561" s="69" t="str">
        <f>VLOOKUP(AM561,Hoja3!F:G,2,0)</f>
        <v>A3</v>
      </c>
      <c r="AP561" s="70" t="str">
        <f>VLOOKUP(AO561,'MATRIZ RAM VALORACIÓN'!$AD$10:$AE$45,2,0)</f>
        <v>Bajo</v>
      </c>
      <c r="AQ561" s="189"/>
      <c r="AR561" s="189"/>
      <c r="AS561" s="110"/>
      <c r="AT561" s="88">
        <f t="shared" si="109"/>
        <v>15</v>
      </c>
      <c r="AU561" s="88">
        <f t="shared" si="110"/>
        <v>70</v>
      </c>
      <c r="AV561" s="89">
        <f t="shared" si="108"/>
        <v>85</v>
      </c>
    </row>
    <row r="562" spans="1:48" ht="164.25" hidden="1" customHeight="1" x14ac:dyDescent="0.3">
      <c r="A562" s="98" t="s">
        <v>266</v>
      </c>
      <c r="B562" s="98" t="s">
        <v>647</v>
      </c>
      <c r="C562" s="162" t="s">
        <v>1082</v>
      </c>
      <c r="D562" s="101" t="s">
        <v>1898</v>
      </c>
      <c r="E562" s="68" t="s">
        <v>273</v>
      </c>
      <c r="F562" s="68" t="s">
        <v>264</v>
      </c>
      <c r="G562" s="68" t="s">
        <v>264</v>
      </c>
      <c r="H562" s="68" t="s">
        <v>264</v>
      </c>
      <c r="I562" s="68" t="s">
        <v>273</v>
      </c>
      <c r="J562" s="68" t="s">
        <v>273</v>
      </c>
      <c r="K562" s="95" t="s">
        <v>25</v>
      </c>
      <c r="L562" s="95" t="s">
        <v>21</v>
      </c>
      <c r="M562" s="69" t="str">
        <f t="shared" si="101"/>
        <v>C - Posible / 4 - Mayor</v>
      </c>
      <c r="N562" s="69" t="str">
        <f t="shared" si="102"/>
        <v>C4</v>
      </c>
      <c r="O562" s="70" t="str">
        <f>VLOOKUP(N562,'MATRIZ RAM VALORACIÓN'!$AD$10:$AE$45,2,0)</f>
        <v>Intermedio</v>
      </c>
      <c r="P562" s="71" t="str">
        <f t="shared" si="105"/>
        <v>Medio</v>
      </c>
      <c r="Q562" s="101" t="s">
        <v>1088</v>
      </c>
      <c r="R562" s="101" t="s">
        <v>2174</v>
      </c>
      <c r="S562" s="180" t="s">
        <v>33</v>
      </c>
      <c r="T562" s="115" t="s">
        <v>3296</v>
      </c>
      <c r="U562" s="73" t="s">
        <v>311</v>
      </c>
      <c r="V562" s="73" t="s">
        <v>265</v>
      </c>
      <c r="W562" s="68" t="s">
        <v>264</v>
      </c>
      <c r="X562" s="68" t="s">
        <v>264</v>
      </c>
      <c r="Y562" s="68" t="s">
        <v>264</v>
      </c>
      <c r="Z562" s="68" t="s">
        <v>273</v>
      </c>
      <c r="AA562" s="68" t="s">
        <v>264</v>
      </c>
      <c r="AB562" s="68" t="s">
        <v>264</v>
      </c>
      <c r="AC562" s="68" t="s">
        <v>264</v>
      </c>
      <c r="AD562" s="68" t="s">
        <v>264</v>
      </c>
      <c r="AE562" s="68" t="s">
        <v>264</v>
      </c>
      <c r="AF562" s="68" t="s">
        <v>273</v>
      </c>
      <c r="AG562" s="68" t="s">
        <v>273</v>
      </c>
      <c r="AH562" s="73" t="s">
        <v>22</v>
      </c>
      <c r="AI562" s="74" t="str">
        <f t="shared" si="111"/>
        <v>Moderado</v>
      </c>
      <c r="AJ562" s="75" t="s">
        <v>313</v>
      </c>
      <c r="AK562" s="99" t="s">
        <v>10</v>
      </c>
      <c r="AL562" s="99" t="s">
        <v>17</v>
      </c>
      <c r="AM562" s="98" t="str">
        <f t="shared" si="107"/>
        <v>C4FuerteDirectamente Indirectamente</v>
      </c>
      <c r="AN562" s="75" t="str">
        <f>VLOOKUP(AO562,Hoja3!$G$2:$H$648,2,0)</f>
        <v>A:Improbable / 3:Moderado</v>
      </c>
      <c r="AO562" s="69" t="str">
        <f>VLOOKUP(AM562,Hoja3!F:G,2,0)</f>
        <v>A3</v>
      </c>
      <c r="AP562" s="70" t="str">
        <f>VLOOKUP(AO562,'MATRIZ RAM VALORACIÓN'!$AD$10:$AE$45,2,0)</f>
        <v>Bajo</v>
      </c>
      <c r="AQ562" s="189"/>
      <c r="AR562" s="189"/>
      <c r="AS562" s="110"/>
      <c r="AT562" s="88">
        <f t="shared" si="109"/>
        <v>15</v>
      </c>
      <c r="AU562" s="88">
        <f t="shared" si="110"/>
        <v>70</v>
      </c>
      <c r="AV562" s="89">
        <f t="shared" si="108"/>
        <v>85</v>
      </c>
    </row>
    <row r="563" spans="1:48" ht="164.25" hidden="1" customHeight="1" x14ac:dyDescent="0.3">
      <c r="A563" s="98" t="s">
        <v>266</v>
      </c>
      <c r="B563" s="98" t="s">
        <v>647</v>
      </c>
      <c r="C563" s="162" t="s">
        <v>1077</v>
      </c>
      <c r="D563" s="101" t="s">
        <v>3453</v>
      </c>
      <c r="E563" s="68" t="s">
        <v>273</v>
      </c>
      <c r="F563" s="68" t="s">
        <v>264</v>
      </c>
      <c r="G563" s="68" t="s">
        <v>273</v>
      </c>
      <c r="H563" s="68" t="s">
        <v>264</v>
      </c>
      <c r="I563" s="68" t="s">
        <v>273</v>
      </c>
      <c r="J563" s="68" t="s">
        <v>273</v>
      </c>
      <c r="K563" s="95" t="s">
        <v>29</v>
      </c>
      <c r="L563" s="95" t="s">
        <v>26</v>
      </c>
      <c r="M563" s="69" t="str">
        <f t="shared" si="101"/>
        <v xml:space="preserve">B - Raro / 3 - Moderado </v>
      </c>
      <c r="N563" s="69" t="str">
        <f t="shared" si="102"/>
        <v>B3</v>
      </c>
      <c r="O563" s="70" t="str">
        <f>VLOOKUP(N563,'MATRIZ RAM VALORACIÓN'!$AD$10:$AE$45,2,0)</f>
        <v>Medio</v>
      </c>
      <c r="P563" s="71" t="str">
        <f t="shared" si="105"/>
        <v>Bajo</v>
      </c>
      <c r="Q563" s="101" t="s">
        <v>3018</v>
      </c>
      <c r="R563" s="145" t="s">
        <v>3017</v>
      </c>
      <c r="S563" s="180" t="s">
        <v>43</v>
      </c>
      <c r="T563" s="115" t="s">
        <v>3101</v>
      </c>
      <c r="U563" s="73" t="s">
        <v>318</v>
      </c>
      <c r="V563" s="73" t="s">
        <v>265</v>
      </c>
      <c r="W563" s="68" t="s">
        <v>264</v>
      </c>
      <c r="X563" s="68" t="s">
        <v>273</v>
      </c>
      <c r="Y563" s="68" t="s">
        <v>264</v>
      </c>
      <c r="Z563" s="68" t="s">
        <v>273</v>
      </c>
      <c r="AA563" s="68" t="s">
        <v>264</v>
      </c>
      <c r="AB563" s="68" t="s">
        <v>264</v>
      </c>
      <c r="AC563" s="68" t="s">
        <v>264</v>
      </c>
      <c r="AD563" s="68" t="s">
        <v>264</v>
      </c>
      <c r="AE563" s="68" t="s">
        <v>264</v>
      </c>
      <c r="AF563" s="68" t="s">
        <v>273</v>
      </c>
      <c r="AG563" s="68" t="s">
        <v>273</v>
      </c>
      <c r="AH563" s="73" t="s">
        <v>22</v>
      </c>
      <c r="AI563" s="74" t="str">
        <f t="shared" si="111"/>
        <v>Moderado</v>
      </c>
      <c r="AJ563" s="75" t="s">
        <v>313</v>
      </c>
      <c r="AK563" s="99" t="s">
        <v>10</v>
      </c>
      <c r="AL563" s="99" t="s">
        <v>17</v>
      </c>
      <c r="AM563" s="98" t="str">
        <f t="shared" si="107"/>
        <v>B3FuerteDirectamente Indirectamente</v>
      </c>
      <c r="AN563" s="75" t="str">
        <f>VLOOKUP(AO563,Hoja3!$G$2:$H$648,2,0)</f>
        <v>A:Improbable / 2:Menor</v>
      </c>
      <c r="AO563" s="69" t="str">
        <f>VLOOKUP(AM563,Hoja3!F:G,2,0)</f>
        <v>A2</v>
      </c>
      <c r="AP563" s="70" t="str">
        <f>VLOOKUP(AO563,'MATRIZ RAM VALORACIÓN'!$AD$10:$AE$45,2,0)</f>
        <v>Bajo</v>
      </c>
      <c r="AQ563" s="189"/>
      <c r="AR563" s="189"/>
      <c r="AS563" s="110"/>
      <c r="AT563" s="88">
        <f t="shared" si="109"/>
        <v>5</v>
      </c>
      <c r="AU563" s="88">
        <f t="shared" si="110"/>
        <v>70</v>
      </c>
      <c r="AV563" s="89">
        <f t="shared" si="108"/>
        <v>75</v>
      </c>
    </row>
    <row r="564" spans="1:48" ht="164.25" hidden="1" customHeight="1" x14ac:dyDescent="0.3">
      <c r="A564" s="98" t="s">
        <v>266</v>
      </c>
      <c r="B564" s="98" t="s">
        <v>647</v>
      </c>
      <c r="C564" s="162" t="s">
        <v>1077</v>
      </c>
      <c r="D564" s="101" t="s">
        <v>3453</v>
      </c>
      <c r="E564" s="68" t="s">
        <v>273</v>
      </c>
      <c r="F564" s="68" t="s">
        <v>264</v>
      </c>
      <c r="G564" s="68" t="s">
        <v>273</v>
      </c>
      <c r="H564" s="68" t="s">
        <v>264</v>
      </c>
      <c r="I564" s="68" t="s">
        <v>273</v>
      </c>
      <c r="J564" s="68" t="s">
        <v>273</v>
      </c>
      <c r="K564" s="95" t="s">
        <v>29</v>
      </c>
      <c r="L564" s="95" t="s">
        <v>26</v>
      </c>
      <c r="M564" s="69" t="str">
        <f t="shared" si="101"/>
        <v xml:space="preserve">B - Raro / 3 - Moderado </v>
      </c>
      <c r="N564" s="69" t="str">
        <f t="shared" si="102"/>
        <v>B3</v>
      </c>
      <c r="O564" s="70" t="str">
        <f>VLOOKUP(N564,'MATRIZ RAM VALORACIÓN'!$AD$10:$AE$45,2,0)</f>
        <v>Medio</v>
      </c>
      <c r="P564" s="71" t="str">
        <f t="shared" si="105"/>
        <v>Bajo</v>
      </c>
      <c r="Q564" s="101" t="s">
        <v>2165</v>
      </c>
      <c r="R564" s="101" t="s">
        <v>1972</v>
      </c>
      <c r="S564" s="180" t="s">
        <v>43</v>
      </c>
      <c r="T564" s="115" t="s">
        <v>2176</v>
      </c>
      <c r="U564" s="73" t="s">
        <v>318</v>
      </c>
      <c r="V564" s="73" t="s">
        <v>265</v>
      </c>
      <c r="W564" s="68" t="s">
        <v>264</v>
      </c>
      <c r="X564" s="68" t="s">
        <v>273</v>
      </c>
      <c r="Y564" s="68" t="s">
        <v>264</v>
      </c>
      <c r="Z564" s="68" t="s">
        <v>273</v>
      </c>
      <c r="AA564" s="68" t="s">
        <v>264</v>
      </c>
      <c r="AB564" s="68" t="s">
        <v>264</v>
      </c>
      <c r="AC564" s="68" t="s">
        <v>264</v>
      </c>
      <c r="AD564" s="68" t="s">
        <v>264</v>
      </c>
      <c r="AE564" s="68" t="s">
        <v>264</v>
      </c>
      <c r="AF564" s="68" t="s">
        <v>273</v>
      </c>
      <c r="AG564" s="68" t="s">
        <v>273</v>
      </c>
      <c r="AH564" s="73" t="s">
        <v>22</v>
      </c>
      <c r="AI564" s="74" t="str">
        <f t="shared" si="111"/>
        <v>Moderado</v>
      </c>
      <c r="AJ564" s="75" t="s">
        <v>313</v>
      </c>
      <c r="AK564" s="99" t="s">
        <v>10</v>
      </c>
      <c r="AL564" s="99" t="s">
        <v>17</v>
      </c>
      <c r="AM564" s="98" t="str">
        <f t="shared" si="107"/>
        <v>B3FuerteDirectamente Indirectamente</v>
      </c>
      <c r="AN564" s="75" t="str">
        <f>VLOOKUP(AO564,Hoja3!$G$2:$H$648,2,0)</f>
        <v>A:Improbable / 2:Menor</v>
      </c>
      <c r="AO564" s="69" t="str">
        <f>VLOOKUP(AM564,Hoja3!F:G,2,0)</f>
        <v>A2</v>
      </c>
      <c r="AP564" s="70" t="str">
        <f>VLOOKUP(AO564,'MATRIZ RAM VALORACIÓN'!$AD$10:$AE$45,2,0)</f>
        <v>Bajo</v>
      </c>
      <c r="AQ564" s="189"/>
      <c r="AR564" s="189"/>
      <c r="AS564" s="110"/>
      <c r="AT564" s="88">
        <f t="shared" si="109"/>
        <v>5</v>
      </c>
      <c r="AU564" s="88">
        <f t="shared" si="110"/>
        <v>70</v>
      </c>
      <c r="AV564" s="89">
        <f t="shared" si="108"/>
        <v>75</v>
      </c>
    </row>
    <row r="565" spans="1:48" ht="164.25" hidden="1" customHeight="1" x14ac:dyDescent="0.3">
      <c r="A565" s="98" t="s">
        <v>266</v>
      </c>
      <c r="B565" s="98" t="s">
        <v>647</v>
      </c>
      <c r="C565" s="162" t="s">
        <v>1069</v>
      </c>
      <c r="D565" s="101" t="s">
        <v>1072</v>
      </c>
      <c r="E565" s="68" t="s">
        <v>264</v>
      </c>
      <c r="F565" s="68" t="s">
        <v>264</v>
      </c>
      <c r="G565" s="68" t="s">
        <v>264</v>
      </c>
      <c r="H565" s="68" t="s">
        <v>264</v>
      </c>
      <c r="I565" s="68" t="s">
        <v>264</v>
      </c>
      <c r="J565" s="68" t="s">
        <v>264</v>
      </c>
      <c r="K565" s="95" t="s">
        <v>35</v>
      </c>
      <c r="L565" s="95" t="s">
        <v>26</v>
      </c>
      <c r="M565" s="69" t="str">
        <f t="shared" si="101"/>
        <v xml:space="preserve">A - Improbable / 3 - Moderado </v>
      </c>
      <c r="N565" s="69" t="str">
        <f t="shared" si="102"/>
        <v>A3</v>
      </c>
      <c r="O565" s="70" t="str">
        <f>VLOOKUP(N565,'MATRIZ RAM VALORACIÓN'!$AD$10:$AE$45,2,0)</f>
        <v>Bajo</v>
      </c>
      <c r="P565" s="71" t="str">
        <f t="shared" si="105"/>
        <v>Bajo</v>
      </c>
      <c r="Q565" s="101" t="s">
        <v>1071</v>
      </c>
      <c r="R565" s="101" t="s">
        <v>1631</v>
      </c>
      <c r="S565" s="180" t="s">
        <v>45</v>
      </c>
      <c r="T565" s="115" t="s">
        <v>1632</v>
      </c>
      <c r="U565" s="73" t="s">
        <v>318</v>
      </c>
      <c r="V565" s="73" t="s">
        <v>267</v>
      </c>
      <c r="W565" s="68" t="s">
        <v>264</v>
      </c>
      <c r="X565" s="68" t="s">
        <v>264</v>
      </c>
      <c r="Y565" s="68" t="s">
        <v>264</v>
      </c>
      <c r="Z565" s="68" t="s">
        <v>264</v>
      </c>
      <c r="AA565" s="68" t="s">
        <v>264</v>
      </c>
      <c r="AB565" s="68" t="s">
        <v>264</v>
      </c>
      <c r="AC565" s="68" t="s">
        <v>264</v>
      </c>
      <c r="AD565" s="68" t="s">
        <v>264</v>
      </c>
      <c r="AE565" s="68" t="s">
        <v>264</v>
      </c>
      <c r="AF565" s="68" t="s">
        <v>264</v>
      </c>
      <c r="AG565" s="68" t="s">
        <v>273</v>
      </c>
      <c r="AH565" s="73" t="s">
        <v>22</v>
      </c>
      <c r="AI565" s="74" t="str">
        <f t="shared" si="111"/>
        <v>Moderado</v>
      </c>
      <c r="AJ565" s="75" t="s">
        <v>313</v>
      </c>
      <c r="AK565" s="99" t="s">
        <v>10</v>
      </c>
      <c r="AL565" s="99" t="s">
        <v>17</v>
      </c>
      <c r="AM565" s="98" t="str">
        <f t="shared" si="107"/>
        <v>A3FuerteDirectamente Indirectamente</v>
      </c>
      <c r="AN565" s="75" t="str">
        <f>VLOOKUP(AO565,Hoja3!$G$2:$H$648,2,0)</f>
        <v>A:Improbable / 2:Menor</v>
      </c>
      <c r="AO565" s="69" t="str">
        <f>VLOOKUP(AM565,Hoja3!F:G,2,0)</f>
        <v>A2</v>
      </c>
      <c r="AP565" s="70" t="str">
        <f>VLOOKUP(AO565,'MATRIZ RAM VALORACIÓN'!$AD$10:$AE$45,2,0)</f>
        <v>Bajo</v>
      </c>
      <c r="AQ565" s="189"/>
      <c r="AR565" s="189"/>
      <c r="AS565" s="110"/>
      <c r="AT565" s="88">
        <f t="shared" si="109"/>
        <v>5</v>
      </c>
      <c r="AU565" s="88">
        <f t="shared" si="110"/>
        <v>70</v>
      </c>
      <c r="AV565" s="89">
        <f t="shared" si="108"/>
        <v>75</v>
      </c>
    </row>
    <row r="566" spans="1:48" ht="164.25" hidden="1" customHeight="1" x14ac:dyDescent="0.3">
      <c r="A566" s="98" t="s">
        <v>266</v>
      </c>
      <c r="B566" s="98" t="s">
        <v>647</v>
      </c>
      <c r="C566" s="162" t="s">
        <v>1069</v>
      </c>
      <c r="D566" s="101" t="s">
        <v>1072</v>
      </c>
      <c r="E566" s="68" t="s">
        <v>264</v>
      </c>
      <c r="F566" s="68" t="s">
        <v>264</v>
      </c>
      <c r="G566" s="68" t="s">
        <v>264</v>
      </c>
      <c r="H566" s="68" t="s">
        <v>264</v>
      </c>
      <c r="I566" s="68" t="s">
        <v>264</v>
      </c>
      <c r="J566" s="68" t="s">
        <v>264</v>
      </c>
      <c r="K566" s="95" t="s">
        <v>35</v>
      </c>
      <c r="L566" s="95" t="s">
        <v>26</v>
      </c>
      <c r="M566" s="69" t="str">
        <f t="shared" si="101"/>
        <v xml:space="preserve">A - Improbable / 3 - Moderado </v>
      </c>
      <c r="N566" s="69" t="str">
        <f t="shared" si="102"/>
        <v>A3</v>
      </c>
      <c r="O566" s="70" t="str">
        <f>VLOOKUP(N566,'MATRIZ RAM VALORACIÓN'!$AD$10:$AE$45,2,0)</f>
        <v>Bajo</v>
      </c>
      <c r="P566" s="71" t="str">
        <f t="shared" si="105"/>
        <v>Bajo</v>
      </c>
      <c r="Q566" s="101" t="s">
        <v>1074</v>
      </c>
      <c r="R566" s="101" t="s">
        <v>2349</v>
      </c>
      <c r="S566" s="180" t="s">
        <v>45</v>
      </c>
      <c r="T566" s="170" t="s">
        <v>1633</v>
      </c>
      <c r="U566" s="73" t="s">
        <v>318</v>
      </c>
      <c r="V566" s="73" t="s">
        <v>267</v>
      </c>
      <c r="W566" s="68" t="s">
        <v>264</v>
      </c>
      <c r="X566" s="68" t="s">
        <v>264</v>
      </c>
      <c r="Y566" s="68" t="s">
        <v>264</v>
      </c>
      <c r="Z566" s="68" t="s">
        <v>264</v>
      </c>
      <c r="AA566" s="68" t="s">
        <v>264</v>
      </c>
      <c r="AB566" s="68" t="s">
        <v>264</v>
      </c>
      <c r="AC566" s="68" t="s">
        <v>264</v>
      </c>
      <c r="AD566" s="68" t="s">
        <v>264</v>
      </c>
      <c r="AE566" s="68" t="s">
        <v>264</v>
      </c>
      <c r="AF566" s="68" t="s">
        <v>264</v>
      </c>
      <c r="AG566" s="68" t="s">
        <v>273</v>
      </c>
      <c r="AH566" s="73" t="s">
        <v>22</v>
      </c>
      <c r="AI566" s="74" t="str">
        <f t="shared" si="111"/>
        <v>Moderado</v>
      </c>
      <c r="AJ566" s="75" t="s">
        <v>313</v>
      </c>
      <c r="AK566" s="99" t="s">
        <v>10</v>
      </c>
      <c r="AL566" s="99" t="s">
        <v>17</v>
      </c>
      <c r="AM566" s="98" t="str">
        <f t="shared" si="107"/>
        <v>A3FuerteDirectamente Indirectamente</v>
      </c>
      <c r="AN566" s="75" t="str">
        <f>VLOOKUP(AO566,Hoja3!$G$2:$H$648,2,0)</f>
        <v>A:Improbable / 2:Menor</v>
      </c>
      <c r="AO566" s="69" t="str">
        <f>VLOOKUP(AM566,Hoja3!F:G,2,0)</f>
        <v>A2</v>
      </c>
      <c r="AP566" s="70" t="str">
        <f>VLOOKUP(AO566,'MATRIZ RAM VALORACIÓN'!$AD$10:$AE$45,2,0)</f>
        <v>Bajo</v>
      </c>
      <c r="AQ566" s="189"/>
      <c r="AR566" s="189"/>
      <c r="AS566" s="110"/>
      <c r="AT566" s="88">
        <f t="shared" si="109"/>
        <v>5</v>
      </c>
      <c r="AU566" s="88">
        <f t="shared" si="110"/>
        <v>70</v>
      </c>
      <c r="AV566" s="89">
        <f t="shared" si="108"/>
        <v>75</v>
      </c>
    </row>
    <row r="567" spans="1:48" ht="164.25" hidden="1" customHeight="1" x14ac:dyDescent="0.3">
      <c r="A567" s="98" t="s">
        <v>270</v>
      </c>
      <c r="B567" s="98" t="s">
        <v>1596</v>
      </c>
      <c r="C567" s="162" t="s">
        <v>1195</v>
      </c>
      <c r="D567" s="101" t="s">
        <v>3454</v>
      </c>
      <c r="E567" s="68" t="s">
        <v>264</v>
      </c>
      <c r="F567" s="68" t="s">
        <v>264</v>
      </c>
      <c r="G567" s="68" t="s">
        <v>264</v>
      </c>
      <c r="H567" s="68" t="s">
        <v>264</v>
      </c>
      <c r="I567" s="68" t="s">
        <v>264</v>
      </c>
      <c r="J567" s="68" t="s">
        <v>264</v>
      </c>
      <c r="K567" s="95" t="s">
        <v>20</v>
      </c>
      <c r="L567" s="95" t="s">
        <v>21</v>
      </c>
      <c r="M567" s="69" t="str">
        <f t="shared" si="101"/>
        <v>D - Probable / 4 - Mayor</v>
      </c>
      <c r="N567" s="69" t="str">
        <f t="shared" si="102"/>
        <v>D4</v>
      </c>
      <c r="O567" s="70" t="str">
        <f>VLOOKUP(N567,'MATRIZ RAM VALORACIÓN'!$AD$10:$AE$45,2,0)</f>
        <v>Intermedio</v>
      </c>
      <c r="P567" s="71" t="str">
        <f t="shared" si="105"/>
        <v>Medio</v>
      </c>
      <c r="Q567" s="101" t="s">
        <v>1196</v>
      </c>
      <c r="R567" s="101" t="s">
        <v>1197</v>
      </c>
      <c r="S567" s="180" t="s">
        <v>359</v>
      </c>
      <c r="T567" s="115" t="s">
        <v>2124</v>
      </c>
      <c r="U567" s="73" t="s">
        <v>318</v>
      </c>
      <c r="V567" s="73" t="s">
        <v>267</v>
      </c>
      <c r="W567" s="68" t="s">
        <v>264</v>
      </c>
      <c r="X567" s="68" t="s">
        <v>264</v>
      </c>
      <c r="Y567" s="68" t="s">
        <v>264</v>
      </c>
      <c r="Z567" s="68" t="s">
        <v>264</v>
      </c>
      <c r="AA567" s="68" t="s">
        <v>264</v>
      </c>
      <c r="AB567" s="68" t="s">
        <v>264</v>
      </c>
      <c r="AC567" s="68" t="s">
        <v>264</v>
      </c>
      <c r="AD567" s="68" t="s">
        <v>264</v>
      </c>
      <c r="AE567" s="68" t="s">
        <v>264</v>
      </c>
      <c r="AF567" s="68" t="s">
        <v>264</v>
      </c>
      <c r="AG567" s="68" t="s">
        <v>273</v>
      </c>
      <c r="AH567" s="73" t="s">
        <v>22</v>
      </c>
      <c r="AI567" s="74" t="str">
        <f t="shared" si="111"/>
        <v>Moderado</v>
      </c>
      <c r="AJ567" s="75" t="s">
        <v>313</v>
      </c>
      <c r="AK567" s="99" t="s">
        <v>10</v>
      </c>
      <c r="AL567" s="99" t="s">
        <v>17</v>
      </c>
      <c r="AM567" s="98" t="str">
        <f t="shared" si="107"/>
        <v>D4FuerteDirectamente Indirectamente</v>
      </c>
      <c r="AN567" s="75" t="str">
        <f>VLOOKUP(AO567,Hoja3!$G$2:$H$648,2,0)</f>
        <v>B:Raro / 3:Moderado</v>
      </c>
      <c r="AO567" s="69" t="str">
        <f>VLOOKUP(AM567,Hoja3!F:G,2,0)</f>
        <v>B3</v>
      </c>
      <c r="AP567" s="70" t="str">
        <f>VLOOKUP(AO567,'MATRIZ RAM VALORACIÓN'!$AD$10:$AE$45,2,0)</f>
        <v>Medio</v>
      </c>
      <c r="AQ567" s="189"/>
      <c r="AR567" s="189"/>
      <c r="AS567" s="110"/>
      <c r="AT567" s="88">
        <f t="shared" si="109"/>
        <v>5</v>
      </c>
      <c r="AU567" s="88">
        <f t="shared" si="110"/>
        <v>70</v>
      </c>
      <c r="AV567" s="89">
        <f t="shared" si="108"/>
        <v>75</v>
      </c>
    </row>
    <row r="568" spans="1:48" ht="164.25" hidden="1" customHeight="1" x14ac:dyDescent="0.3">
      <c r="A568" s="98" t="s">
        <v>270</v>
      </c>
      <c r="B568" s="98" t="s">
        <v>1596</v>
      </c>
      <c r="C568" s="162" t="s">
        <v>1195</v>
      </c>
      <c r="D568" s="101" t="s">
        <v>3454</v>
      </c>
      <c r="E568" s="68" t="s">
        <v>264</v>
      </c>
      <c r="F568" s="68" t="s">
        <v>264</v>
      </c>
      <c r="G568" s="68" t="s">
        <v>264</v>
      </c>
      <c r="H568" s="68" t="s">
        <v>264</v>
      </c>
      <c r="I568" s="68" t="s">
        <v>264</v>
      </c>
      <c r="J568" s="68" t="s">
        <v>264</v>
      </c>
      <c r="K568" s="95" t="s">
        <v>20</v>
      </c>
      <c r="L568" s="95" t="s">
        <v>21</v>
      </c>
      <c r="M568" s="69" t="str">
        <f t="shared" si="101"/>
        <v>D - Probable / 4 - Mayor</v>
      </c>
      <c r="N568" s="69" t="str">
        <f t="shared" si="102"/>
        <v>D4</v>
      </c>
      <c r="O568" s="70" t="str">
        <f>VLOOKUP(N568,'MATRIZ RAM VALORACIÓN'!$AD$10:$AE$45,2,0)</f>
        <v>Intermedio</v>
      </c>
      <c r="P568" s="71" t="str">
        <f t="shared" si="105"/>
        <v>Medio</v>
      </c>
      <c r="Q568" s="101" t="s">
        <v>1724</v>
      </c>
      <c r="R568" s="101" t="s">
        <v>1198</v>
      </c>
      <c r="S568" s="180" t="s">
        <v>359</v>
      </c>
      <c r="T568" s="115" t="s">
        <v>2125</v>
      </c>
      <c r="U568" s="73" t="s">
        <v>318</v>
      </c>
      <c r="V568" s="73" t="s">
        <v>267</v>
      </c>
      <c r="W568" s="68" t="s">
        <v>264</v>
      </c>
      <c r="X568" s="68" t="s">
        <v>264</v>
      </c>
      <c r="Y568" s="68" t="s">
        <v>264</v>
      </c>
      <c r="Z568" s="68" t="s">
        <v>264</v>
      </c>
      <c r="AA568" s="68" t="s">
        <v>264</v>
      </c>
      <c r="AB568" s="68" t="s">
        <v>264</v>
      </c>
      <c r="AC568" s="68" t="s">
        <v>264</v>
      </c>
      <c r="AD568" s="68" t="s">
        <v>264</v>
      </c>
      <c r="AE568" s="68" t="s">
        <v>264</v>
      </c>
      <c r="AF568" s="68" t="s">
        <v>264</v>
      </c>
      <c r="AG568" s="68" t="s">
        <v>273</v>
      </c>
      <c r="AH568" s="73" t="s">
        <v>22</v>
      </c>
      <c r="AI568" s="74" t="str">
        <f t="shared" si="111"/>
        <v>Moderado</v>
      </c>
      <c r="AJ568" s="75" t="s">
        <v>313</v>
      </c>
      <c r="AK568" s="99" t="s">
        <v>10</v>
      </c>
      <c r="AL568" s="99" t="s">
        <v>17</v>
      </c>
      <c r="AM568" s="98" t="str">
        <f t="shared" si="107"/>
        <v>D4FuerteDirectamente Indirectamente</v>
      </c>
      <c r="AN568" s="75" t="str">
        <f>VLOOKUP(AO568,Hoja3!$G$2:$H$648,2,0)</f>
        <v>B:Raro / 3:Moderado</v>
      </c>
      <c r="AO568" s="69" t="str">
        <f>VLOOKUP(AM568,Hoja3!F:G,2,0)</f>
        <v>B3</v>
      </c>
      <c r="AP568" s="70" t="str">
        <f>VLOOKUP(AO568,'MATRIZ RAM VALORACIÓN'!$AD$10:$AE$45,2,0)</f>
        <v>Medio</v>
      </c>
      <c r="AQ568" s="189"/>
      <c r="AR568" s="189"/>
      <c r="AS568" s="110"/>
      <c r="AT568" s="88">
        <f t="shared" si="109"/>
        <v>5</v>
      </c>
      <c r="AU568" s="88">
        <f t="shared" si="110"/>
        <v>70</v>
      </c>
      <c r="AV568" s="89">
        <f t="shared" si="108"/>
        <v>75</v>
      </c>
    </row>
    <row r="569" spans="1:48" ht="164.25" hidden="1" customHeight="1" x14ac:dyDescent="0.3">
      <c r="A569" s="113" t="s">
        <v>270</v>
      </c>
      <c r="B569" s="98" t="s">
        <v>1596</v>
      </c>
      <c r="C569" s="166" t="s">
        <v>1195</v>
      </c>
      <c r="D569" s="149" t="s">
        <v>3454</v>
      </c>
      <c r="E569" s="80" t="s">
        <v>264</v>
      </c>
      <c r="F569" s="80" t="s">
        <v>264</v>
      </c>
      <c r="G569" s="80" t="s">
        <v>264</v>
      </c>
      <c r="H569" s="80" t="s">
        <v>264</v>
      </c>
      <c r="I569" s="80" t="s">
        <v>264</v>
      </c>
      <c r="J569" s="80" t="s">
        <v>264</v>
      </c>
      <c r="K569" s="96" t="s">
        <v>20</v>
      </c>
      <c r="L569" s="96" t="s">
        <v>21</v>
      </c>
      <c r="M569" s="69" t="str">
        <f t="shared" si="101"/>
        <v>D - Probable / 4 - Mayor</v>
      </c>
      <c r="N569" s="69" t="str">
        <f t="shared" si="102"/>
        <v>D4</v>
      </c>
      <c r="O569" s="70" t="str">
        <f>VLOOKUP(N569,'MATRIZ RAM VALORACIÓN'!$AD$10:$AE$45,2,0)</f>
        <v>Intermedio</v>
      </c>
      <c r="P569" s="71" t="str">
        <f t="shared" si="105"/>
        <v>Medio</v>
      </c>
      <c r="Q569" s="149" t="s">
        <v>1199</v>
      </c>
      <c r="R569" s="149" t="s">
        <v>1200</v>
      </c>
      <c r="S569" s="182" t="s">
        <v>359</v>
      </c>
      <c r="T569" s="153" t="s">
        <v>2126</v>
      </c>
      <c r="U569" s="85" t="s">
        <v>318</v>
      </c>
      <c r="V569" s="85" t="s">
        <v>267</v>
      </c>
      <c r="W569" s="80" t="s">
        <v>264</v>
      </c>
      <c r="X569" s="80" t="s">
        <v>264</v>
      </c>
      <c r="Y569" s="80" t="s">
        <v>264</v>
      </c>
      <c r="Z569" s="80" t="s">
        <v>264</v>
      </c>
      <c r="AA569" s="80" t="s">
        <v>264</v>
      </c>
      <c r="AB569" s="80" t="s">
        <v>264</v>
      </c>
      <c r="AC569" s="68" t="s">
        <v>264</v>
      </c>
      <c r="AD569" s="68" t="s">
        <v>264</v>
      </c>
      <c r="AE569" s="68" t="s">
        <v>264</v>
      </c>
      <c r="AF569" s="80" t="s">
        <v>264</v>
      </c>
      <c r="AG569" s="68" t="s">
        <v>273</v>
      </c>
      <c r="AH569" s="73" t="s">
        <v>22</v>
      </c>
      <c r="AI569" s="74" t="str">
        <f t="shared" si="111"/>
        <v>Moderado</v>
      </c>
      <c r="AJ569" s="75" t="s">
        <v>313</v>
      </c>
      <c r="AK569" s="99" t="s">
        <v>10</v>
      </c>
      <c r="AL569" s="99" t="s">
        <v>17</v>
      </c>
      <c r="AM569" s="98" t="str">
        <f t="shared" si="107"/>
        <v>D4FuerteDirectamente Indirectamente</v>
      </c>
      <c r="AN569" s="75" t="str">
        <f>VLOOKUP(AO569,Hoja3!$G$2:$H$648,2,0)</f>
        <v>B:Raro / 3:Moderado</v>
      </c>
      <c r="AO569" s="69" t="str">
        <f>VLOOKUP(AM569,Hoja3!F:G,2,0)</f>
        <v>B3</v>
      </c>
      <c r="AP569" s="70" t="str">
        <f>VLOOKUP(AO569,'MATRIZ RAM VALORACIÓN'!$AD$10:$AE$45,2,0)</f>
        <v>Medio</v>
      </c>
      <c r="AQ569" s="189"/>
      <c r="AR569" s="189"/>
      <c r="AS569" s="110"/>
      <c r="AT569" s="88">
        <f t="shared" si="109"/>
        <v>5</v>
      </c>
      <c r="AU569" s="88">
        <f t="shared" si="110"/>
        <v>70</v>
      </c>
      <c r="AV569" s="89">
        <f t="shared" si="108"/>
        <v>75</v>
      </c>
    </row>
    <row r="570" spans="1:48" ht="164.25" hidden="1" customHeight="1" x14ac:dyDescent="0.3">
      <c r="A570" s="98" t="s">
        <v>270</v>
      </c>
      <c r="B570" s="98" t="s">
        <v>1596</v>
      </c>
      <c r="C570" s="162" t="s">
        <v>1195</v>
      </c>
      <c r="D570" s="101" t="s">
        <v>3454</v>
      </c>
      <c r="E570" s="68" t="s">
        <v>264</v>
      </c>
      <c r="F570" s="68" t="s">
        <v>264</v>
      </c>
      <c r="G570" s="68" t="s">
        <v>264</v>
      </c>
      <c r="H570" s="68" t="s">
        <v>264</v>
      </c>
      <c r="I570" s="68" t="s">
        <v>264</v>
      </c>
      <c r="J570" s="68" t="s">
        <v>264</v>
      </c>
      <c r="K570" s="95" t="s">
        <v>20</v>
      </c>
      <c r="L570" s="95" t="s">
        <v>21</v>
      </c>
      <c r="M570" s="69" t="str">
        <f t="shared" si="101"/>
        <v>D - Probable / 4 - Mayor</v>
      </c>
      <c r="N570" s="69" t="str">
        <f t="shared" si="102"/>
        <v>D4</v>
      </c>
      <c r="O570" s="70" t="str">
        <f>VLOOKUP(N570,'MATRIZ RAM VALORACIÓN'!$AD$10:$AE$45,2,0)</f>
        <v>Intermedio</v>
      </c>
      <c r="P570" s="71" t="str">
        <f t="shared" si="105"/>
        <v>Medio</v>
      </c>
      <c r="Q570" s="101" t="s">
        <v>1201</v>
      </c>
      <c r="R570" s="101" t="s">
        <v>3082</v>
      </c>
      <c r="S570" s="180" t="s">
        <v>45</v>
      </c>
      <c r="T570" s="115" t="s">
        <v>2127</v>
      </c>
      <c r="U570" s="73" t="s">
        <v>318</v>
      </c>
      <c r="V570" s="73" t="s">
        <v>265</v>
      </c>
      <c r="W570" s="68" t="s">
        <v>264</v>
      </c>
      <c r="X570" s="68" t="s">
        <v>264</v>
      </c>
      <c r="Y570" s="68" t="s">
        <v>264</v>
      </c>
      <c r="Z570" s="68" t="s">
        <v>264</v>
      </c>
      <c r="AA570" s="68" t="s">
        <v>264</v>
      </c>
      <c r="AB570" s="68" t="s">
        <v>264</v>
      </c>
      <c r="AC570" s="68" t="s">
        <v>264</v>
      </c>
      <c r="AD570" s="68" t="s">
        <v>264</v>
      </c>
      <c r="AE570" s="68" t="s">
        <v>264</v>
      </c>
      <c r="AF570" s="68" t="s">
        <v>264</v>
      </c>
      <c r="AG570" s="68" t="s">
        <v>273</v>
      </c>
      <c r="AH570" s="73" t="s">
        <v>22</v>
      </c>
      <c r="AI570" s="74" t="str">
        <f t="shared" si="111"/>
        <v>Moderado</v>
      </c>
      <c r="AJ570" s="75" t="s">
        <v>313</v>
      </c>
      <c r="AK570" s="99" t="s">
        <v>10</v>
      </c>
      <c r="AL570" s="99" t="s">
        <v>17</v>
      </c>
      <c r="AM570" s="98" t="str">
        <f t="shared" si="107"/>
        <v>D4FuerteDirectamente Indirectamente</v>
      </c>
      <c r="AN570" s="75" t="str">
        <f>VLOOKUP(AO570,Hoja3!$G$2:$H$648,2,0)</f>
        <v>B:Raro / 3:Moderado</v>
      </c>
      <c r="AO570" s="69" t="str">
        <f>VLOOKUP(AM570,Hoja3!F:G,2,0)</f>
        <v>B3</v>
      </c>
      <c r="AP570" s="70" t="str">
        <f>VLOOKUP(AO570,'MATRIZ RAM VALORACIÓN'!$AD$10:$AE$45,2,0)</f>
        <v>Medio</v>
      </c>
      <c r="AQ570" s="189"/>
      <c r="AR570" s="189"/>
      <c r="AS570" s="110"/>
      <c r="AT570" s="88">
        <f t="shared" si="109"/>
        <v>5</v>
      </c>
      <c r="AU570" s="88">
        <f t="shared" si="110"/>
        <v>70</v>
      </c>
      <c r="AV570" s="89">
        <f t="shared" si="108"/>
        <v>75</v>
      </c>
    </row>
    <row r="571" spans="1:48" ht="164.25" hidden="1" customHeight="1" x14ac:dyDescent="0.3">
      <c r="A571" s="98" t="s">
        <v>270</v>
      </c>
      <c r="B571" s="98" t="s">
        <v>1596</v>
      </c>
      <c r="C571" s="162" t="s">
        <v>1195</v>
      </c>
      <c r="D571" s="101" t="s">
        <v>3454</v>
      </c>
      <c r="E571" s="68" t="s">
        <v>264</v>
      </c>
      <c r="F571" s="68" t="s">
        <v>264</v>
      </c>
      <c r="G571" s="68" t="s">
        <v>264</v>
      </c>
      <c r="H571" s="68" t="s">
        <v>264</v>
      </c>
      <c r="I571" s="68" t="s">
        <v>264</v>
      </c>
      <c r="J571" s="68" t="s">
        <v>264</v>
      </c>
      <c r="K571" s="95" t="s">
        <v>20</v>
      </c>
      <c r="L571" s="95" t="s">
        <v>21</v>
      </c>
      <c r="M571" s="69" t="str">
        <f t="shared" si="101"/>
        <v>D - Probable / 4 - Mayor</v>
      </c>
      <c r="N571" s="69" t="str">
        <f t="shared" si="102"/>
        <v>D4</v>
      </c>
      <c r="O571" s="70" t="str">
        <f>VLOOKUP(N571,'MATRIZ RAM VALORACIÓN'!$AD$10:$AE$45,2,0)</f>
        <v>Intermedio</v>
      </c>
      <c r="P571" s="71" t="str">
        <f t="shared" si="105"/>
        <v>Medio</v>
      </c>
      <c r="Q571" s="101" t="s">
        <v>1861</v>
      </c>
      <c r="R571" s="101" t="s">
        <v>1202</v>
      </c>
      <c r="S571" s="180" t="s">
        <v>33</v>
      </c>
      <c r="T571" s="115" t="s">
        <v>1997</v>
      </c>
      <c r="U571" s="73" t="s">
        <v>318</v>
      </c>
      <c r="V571" s="73" t="s">
        <v>265</v>
      </c>
      <c r="W571" s="68" t="s">
        <v>264</v>
      </c>
      <c r="X571" s="68" t="s">
        <v>264</v>
      </c>
      <c r="Y571" s="68" t="s">
        <v>264</v>
      </c>
      <c r="Z571" s="68" t="s">
        <v>264</v>
      </c>
      <c r="AA571" s="68" t="s">
        <v>264</v>
      </c>
      <c r="AB571" s="68" t="s">
        <v>264</v>
      </c>
      <c r="AC571" s="68" t="s">
        <v>264</v>
      </c>
      <c r="AD571" s="68" t="s">
        <v>264</v>
      </c>
      <c r="AE571" s="68" t="s">
        <v>264</v>
      </c>
      <c r="AF571" s="68" t="s">
        <v>264</v>
      </c>
      <c r="AG571" s="68" t="s">
        <v>273</v>
      </c>
      <c r="AH571" s="73" t="s">
        <v>22</v>
      </c>
      <c r="AI571" s="74" t="str">
        <f t="shared" si="111"/>
        <v>Moderado</v>
      </c>
      <c r="AJ571" s="75" t="s">
        <v>313</v>
      </c>
      <c r="AK571" s="99" t="s">
        <v>10</v>
      </c>
      <c r="AL571" s="99" t="s">
        <v>17</v>
      </c>
      <c r="AM571" s="98" t="str">
        <f t="shared" si="107"/>
        <v>D4FuerteDirectamente Indirectamente</v>
      </c>
      <c r="AN571" s="75" t="str">
        <f>VLOOKUP(AO571,Hoja3!$G$2:$H$648,2,0)</f>
        <v>B:Raro / 3:Moderado</v>
      </c>
      <c r="AO571" s="69" t="str">
        <f>VLOOKUP(AM571,Hoja3!F:G,2,0)</f>
        <v>B3</v>
      </c>
      <c r="AP571" s="70" t="str">
        <f>VLOOKUP(AO571,'MATRIZ RAM VALORACIÓN'!$AD$10:$AE$45,2,0)</f>
        <v>Medio</v>
      </c>
      <c r="AQ571" s="189"/>
      <c r="AR571" s="189"/>
      <c r="AS571" s="110"/>
      <c r="AT571" s="88">
        <f t="shared" si="109"/>
        <v>5</v>
      </c>
      <c r="AU571" s="88">
        <f t="shared" si="110"/>
        <v>70</v>
      </c>
      <c r="AV571" s="89">
        <f t="shared" si="108"/>
        <v>75</v>
      </c>
    </row>
    <row r="572" spans="1:48" ht="164.25" hidden="1" customHeight="1" x14ac:dyDescent="0.3">
      <c r="A572" s="113" t="s">
        <v>270</v>
      </c>
      <c r="B572" s="98" t="s">
        <v>1596</v>
      </c>
      <c r="C572" s="166" t="s">
        <v>1192</v>
      </c>
      <c r="D572" s="149" t="s">
        <v>3455</v>
      </c>
      <c r="E572" s="80" t="s">
        <v>264</v>
      </c>
      <c r="F572" s="80" t="s">
        <v>264</v>
      </c>
      <c r="G572" s="80" t="s">
        <v>264</v>
      </c>
      <c r="H572" s="80" t="s">
        <v>264</v>
      </c>
      <c r="I572" s="80" t="s">
        <v>264</v>
      </c>
      <c r="J572" s="80" t="s">
        <v>264</v>
      </c>
      <c r="K572" s="96" t="s">
        <v>25</v>
      </c>
      <c r="L572" s="96" t="s">
        <v>8</v>
      </c>
      <c r="M572" s="69" t="str">
        <f t="shared" si="101"/>
        <v>C - Posible / 6 - Catastrófico</v>
      </c>
      <c r="N572" s="69" t="str">
        <f t="shared" si="102"/>
        <v>C6</v>
      </c>
      <c r="O572" s="70" t="str">
        <f>VLOOKUP(N572,'MATRIZ RAM VALORACIÓN'!$AD$10:$AE$45,2,0)</f>
        <v>Alto</v>
      </c>
      <c r="P572" s="71" t="str">
        <f t="shared" si="105"/>
        <v>Alto</v>
      </c>
      <c r="Q572" s="101" t="s">
        <v>1193</v>
      </c>
      <c r="R572" s="101" t="s">
        <v>1194</v>
      </c>
      <c r="S572" s="182" t="s">
        <v>33</v>
      </c>
      <c r="T572" s="115" t="s">
        <v>2120</v>
      </c>
      <c r="U572" s="85" t="s">
        <v>318</v>
      </c>
      <c r="V572" s="85" t="s">
        <v>267</v>
      </c>
      <c r="W572" s="80" t="s">
        <v>264</v>
      </c>
      <c r="X572" s="80" t="s">
        <v>264</v>
      </c>
      <c r="Y572" s="80" t="s">
        <v>264</v>
      </c>
      <c r="Z572" s="80" t="s">
        <v>264</v>
      </c>
      <c r="AA572" s="80" t="s">
        <v>264</v>
      </c>
      <c r="AB572" s="68" t="s">
        <v>264</v>
      </c>
      <c r="AC572" s="68" t="s">
        <v>264</v>
      </c>
      <c r="AD572" s="68" t="s">
        <v>264</v>
      </c>
      <c r="AE572" s="68" t="s">
        <v>264</v>
      </c>
      <c r="AF572" s="80" t="s">
        <v>264</v>
      </c>
      <c r="AG572" s="68" t="s">
        <v>273</v>
      </c>
      <c r="AH572" s="73" t="s">
        <v>22</v>
      </c>
      <c r="AI572" s="74" t="str">
        <f t="shared" si="111"/>
        <v>Moderado</v>
      </c>
      <c r="AJ572" s="75" t="s">
        <v>313</v>
      </c>
      <c r="AK572" s="99" t="s">
        <v>10</v>
      </c>
      <c r="AL572" s="99" t="s">
        <v>17</v>
      </c>
      <c r="AM572" s="98" t="str">
        <f t="shared" si="107"/>
        <v>C6FuerteDirectamente Indirectamente</v>
      </c>
      <c r="AN572" s="75" t="str">
        <f>VLOOKUP(AO572,Hoja3!$G$2:$H$648,2,0)</f>
        <v>A:Improbable / 5:Extremo</v>
      </c>
      <c r="AO572" s="69" t="str">
        <f>VLOOKUP(AM572,Hoja3!F:G,2,0)</f>
        <v>A5</v>
      </c>
      <c r="AP572" s="70" t="str">
        <f>VLOOKUP(AO572,'MATRIZ RAM VALORACIÓN'!$AD$10:$AE$45,2,0)</f>
        <v>Medio</v>
      </c>
      <c r="AQ572" s="189"/>
      <c r="AR572" s="189"/>
      <c r="AS572" s="110"/>
      <c r="AT572" s="88">
        <f t="shared" si="109"/>
        <v>5</v>
      </c>
      <c r="AU572" s="88">
        <f t="shared" si="110"/>
        <v>70</v>
      </c>
      <c r="AV572" s="89">
        <f t="shared" si="108"/>
        <v>75</v>
      </c>
    </row>
    <row r="573" spans="1:48" ht="164.25" hidden="1" customHeight="1" x14ac:dyDescent="0.3">
      <c r="A573" s="98" t="s">
        <v>270</v>
      </c>
      <c r="B573" s="98" t="s">
        <v>1596</v>
      </c>
      <c r="C573" s="162" t="s">
        <v>1192</v>
      </c>
      <c r="D573" s="101" t="s">
        <v>3455</v>
      </c>
      <c r="E573" s="68" t="s">
        <v>264</v>
      </c>
      <c r="F573" s="68" t="s">
        <v>264</v>
      </c>
      <c r="G573" s="68" t="s">
        <v>264</v>
      </c>
      <c r="H573" s="68" t="s">
        <v>264</v>
      </c>
      <c r="I573" s="68" t="s">
        <v>264</v>
      </c>
      <c r="J573" s="68" t="s">
        <v>264</v>
      </c>
      <c r="K573" s="95" t="s">
        <v>25</v>
      </c>
      <c r="L573" s="95" t="s">
        <v>8</v>
      </c>
      <c r="M573" s="69" t="str">
        <f t="shared" si="101"/>
        <v>C - Posible / 6 - Catastrófico</v>
      </c>
      <c r="N573" s="69" t="str">
        <f t="shared" si="102"/>
        <v>C6</v>
      </c>
      <c r="O573" s="70" t="str">
        <f>VLOOKUP(N573,'MATRIZ RAM VALORACIÓN'!$AD$10:$AE$45,2,0)</f>
        <v>Alto</v>
      </c>
      <c r="P573" s="71" t="str">
        <f t="shared" si="105"/>
        <v>Alto</v>
      </c>
      <c r="Q573" s="101" t="s">
        <v>1180</v>
      </c>
      <c r="R573" s="101" t="s">
        <v>1181</v>
      </c>
      <c r="S573" s="180" t="s">
        <v>33</v>
      </c>
      <c r="T573" s="115" t="s">
        <v>2120</v>
      </c>
      <c r="U573" s="73" t="s">
        <v>318</v>
      </c>
      <c r="V573" s="73" t="s">
        <v>267</v>
      </c>
      <c r="W573" s="68" t="s">
        <v>264</v>
      </c>
      <c r="X573" s="68" t="s">
        <v>264</v>
      </c>
      <c r="Y573" s="68" t="s">
        <v>264</v>
      </c>
      <c r="Z573" s="68" t="s">
        <v>264</v>
      </c>
      <c r="AA573" s="68" t="s">
        <v>264</v>
      </c>
      <c r="AB573" s="68" t="s">
        <v>264</v>
      </c>
      <c r="AC573" s="68" t="s">
        <v>264</v>
      </c>
      <c r="AD573" s="68" t="s">
        <v>264</v>
      </c>
      <c r="AE573" s="68" t="s">
        <v>264</v>
      </c>
      <c r="AF573" s="68" t="s">
        <v>264</v>
      </c>
      <c r="AG573" s="68" t="s">
        <v>273</v>
      </c>
      <c r="AH573" s="73" t="s">
        <v>22</v>
      </c>
      <c r="AI573" s="74" t="str">
        <f t="shared" si="111"/>
        <v>Moderado</v>
      </c>
      <c r="AJ573" s="75" t="s">
        <v>313</v>
      </c>
      <c r="AK573" s="99" t="s">
        <v>10</v>
      </c>
      <c r="AL573" s="99" t="s">
        <v>17</v>
      </c>
      <c r="AM573" s="98" t="str">
        <f t="shared" si="107"/>
        <v>C6FuerteDirectamente Indirectamente</v>
      </c>
      <c r="AN573" s="75" t="str">
        <f>VLOOKUP(AO573,Hoja3!$G$2:$H$648,2,0)</f>
        <v>A:Improbable / 5:Extremo</v>
      </c>
      <c r="AO573" s="69" t="str">
        <f>VLOOKUP(AM573,Hoja3!F:G,2,0)</f>
        <v>A5</v>
      </c>
      <c r="AP573" s="70" t="str">
        <f>VLOOKUP(AO573,'MATRIZ RAM VALORACIÓN'!$AD$10:$AE$45,2,0)</f>
        <v>Medio</v>
      </c>
      <c r="AQ573" s="189"/>
      <c r="AR573" s="189"/>
      <c r="AS573" s="110"/>
      <c r="AT573" s="88">
        <f t="shared" si="109"/>
        <v>5</v>
      </c>
      <c r="AU573" s="88">
        <f t="shared" si="110"/>
        <v>70</v>
      </c>
      <c r="AV573" s="89">
        <f t="shared" si="108"/>
        <v>75</v>
      </c>
    </row>
    <row r="574" spans="1:48" ht="164.25" hidden="1" customHeight="1" x14ac:dyDescent="0.3">
      <c r="A574" s="98" t="s">
        <v>270</v>
      </c>
      <c r="B574" s="98" t="s">
        <v>1596</v>
      </c>
      <c r="C574" s="162" t="s">
        <v>1191</v>
      </c>
      <c r="D574" s="101" t="s">
        <v>3456</v>
      </c>
      <c r="E574" s="68" t="s">
        <v>264</v>
      </c>
      <c r="F574" s="68" t="s">
        <v>264</v>
      </c>
      <c r="G574" s="68" t="s">
        <v>264</v>
      </c>
      <c r="H574" s="68" t="s">
        <v>264</v>
      </c>
      <c r="I574" s="68" t="s">
        <v>264</v>
      </c>
      <c r="J574" s="68" t="s">
        <v>264</v>
      </c>
      <c r="K574" s="95" t="s">
        <v>25</v>
      </c>
      <c r="L574" s="95" t="s">
        <v>21</v>
      </c>
      <c r="M574" s="69" t="str">
        <f t="shared" si="101"/>
        <v>C - Posible / 4 - Mayor</v>
      </c>
      <c r="N574" s="69" t="str">
        <f t="shared" si="102"/>
        <v>C4</v>
      </c>
      <c r="O574" s="70" t="str">
        <f>VLOOKUP(N574,'MATRIZ RAM VALORACIÓN'!$AD$10:$AE$45,2,0)</f>
        <v>Intermedio</v>
      </c>
      <c r="P574" s="71" t="str">
        <f t="shared" si="105"/>
        <v>Medio</v>
      </c>
      <c r="Q574" s="101" t="s">
        <v>506</v>
      </c>
      <c r="R574" s="101" t="s">
        <v>1562</v>
      </c>
      <c r="S574" s="180" t="s">
        <v>43</v>
      </c>
      <c r="T574" s="115" t="s">
        <v>2110</v>
      </c>
      <c r="U574" s="73" t="s">
        <v>318</v>
      </c>
      <c r="V574" s="73" t="s">
        <v>267</v>
      </c>
      <c r="W574" s="68" t="s">
        <v>264</v>
      </c>
      <c r="X574" s="68" t="s">
        <v>264</v>
      </c>
      <c r="Y574" s="68" t="s">
        <v>264</v>
      </c>
      <c r="Z574" s="68" t="s">
        <v>264</v>
      </c>
      <c r="AA574" s="68" t="s">
        <v>264</v>
      </c>
      <c r="AB574" s="68" t="s">
        <v>273</v>
      </c>
      <c r="AC574" s="68" t="s">
        <v>264</v>
      </c>
      <c r="AD574" s="68" t="s">
        <v>264</v>
      </c>
      <c r="AE574" s="68" t="s">
        <v>264</v>
      </c>
      <c r="AF574" s="68" t="s">
        <v>273</v>
      </c>
      <c r="AG574" s="68" t="s">
        <v>273</v>
      </c>
      <c r="AH574" s="73" t="s">
        <v>22</v>
      </c>
      <c r="AI574" s="74" t="str">
        <f t="shared" si="111"/>
        <v>Moderado</v>
      </c>
      <c r="AJ574" s="75" t="s">
        <v>313</v>
      </c>
      <c r="AK574" s="99" t="s">
        <v>10</v>
      </c>
      <c r="AL574" s="99" t="s">
        <v>17</v>
      </c>
      <c r="AM574" s="98" t="str">
        <f t="shared" si="107"/>
        <v>C4FuerteDirectamente Indirectamente</v>
      </c>
      <c r="AN574" s="75" t="str">
        <f>VLOOKUP(AO574,Hoja3!$G$2:$H$648,2,0)</f>
        <v>A:Improbable / 3:Moderado</v>
      </c>
      <c r="AO574" s="69" t="str">
        <f>VLOOKUP(AM574,Hoja3!F:G,2,0)</f>
        <v>A3</v>
      </c>
      <c r="AP574" s="70" t="str">
        <f>VLOOKUP(AO574,'MATRIZ RAM VALORACIÓN'!$AD$10:$AE$45,2,0)</f>
        <v>Bajo</v>
      </c>
      <c r="AQ574" s="189"/>
      <c r="AR574" s="189"/>
      <c r="AS574" s="110"/>
      <c r="AT574" s="88">
        <f t="shared" si="109"/>
        <v>5</v>
      </c>
      <c r="AU574" s="88">
        <f t="shared" si="110"/>
        <v>70</v>
      </c>
      <c r="AV574" s="89">
        <f t="shared" si="108"/>
        <v>75</v>
      </c>
    </row>
    <row r="575" spans="1:48" ht="164.25" hidden="1" customHeight="1" x14ac:dyDescent="0.3">
      <c r="A575" s="98" t="s">
        <v>270</v>
      </c>
      <c r="B575" s="98" t="s">
        <v>1596</v>
      </c>
      <c r="C575" s="162" t="s">
        <v>1191</v>
      </c>
      <c r="D575" s="101" t="s">
        <v>3456</v>
      </c>
      <c r="E575" s="68" t="s">
        <v>264</v>
      </c>
      <c r="F575" s="68" t="s">
        <v>264</v>
      </c>
      <c r="G575" s="68" t="s">
        <v>264</v>
      </c>
      <c r="H575" s="68" t="s">
        <v>264</v>
      </c>
      <c r="I575" s="68" t="s">
        <v>264</v>
      </c>
      <c r="J575" s="68" t="s">
        <v>264</v>
      </c>
      <c r="K575" s="95" t="s">
        <v>25</v>
      </c>
      <c r="L575" s="95" t="s">
        <v>21</v>
      </c>
      <c r="M575" s="69" t="str">
        <f t="shared" si="101"/>
        <v>C - Posible / 4 - Mayor</v>
      </c>
      <c r="N575" s="69" t="str">
        <f t="shared" si="102"/>
        <v>C4</v>
      </c>
      <c r="O575" s="70" t="str">
        <f>VLOOKUP(N575,'MATRIZ RAM VALORACIÓN'!$AD$10:$AE$45,2,0)</f>
        <v>Intermedio</v>
      </c>
      <c r="P575" s="71" t="str">
        <f t="shared" si="105"/>
        <v>Medio</v>
      </c>
      <c r="Q575" s="101" t="s">
        <v>1682</v>
      </c>
      <c r="R575" s="101" t="s">
        <v>1699</v>
      </c>
      <c r="S575" s="180" t="s">
        <v>33</v>
      </c>
      <c r="T575" s="115" t="s">
        <v>2123</v>
      </c>
      <c r="U575" s="73" t="s">
        <v>318</v>
      </c>
      <c r="V575" s="73" t="s">
        <v>267</v>
      </c>
      <c r="W575" s="68" t="s">
        <v>264</v>
      </c>
      <c r="X575" s="68" t="s">
        <v>264</v>
      </c>
      <c r="Y575" s="68" t="s">
        <v>264</v>
      </c>
      <c r="Z575" s="68" t="s">
        <v>264</v>
      </c>
      <c r="AA575" s="68" t="s">
        <v>264</v>
      </c>
      <c r="AB575" s="68" t="s">
        <v>273</v>
      </c>
      <c r="AC575" s="68" t="s">
        <v>264</v>
      </c>
      <c r="AD575" s="68" t="s">
        <v>264</v>
      </c>
      <c r="AE575" s="68" t="s">
        <v>264</v>
      </c>
      <c r="AF575" s="68" t="s">
        <v>273</v>
      </c>
      <c r="AG575" s="68" t="s">
        <v>273</v>
      </c>
      <c r="AH575" s="73" t="s">
        <v>22</v>
      </c>
      <c r="AI575" s="74" t="str">
        <f t="shared" si="111"/>
        <v>Moderado</v>
      </c>
      <c r="AJ575" s="75" t="s">
        <v>313</v>
      </c>
      <c r="AK575" s="99" t="s">
        <v>10</v>
      </c>
      <c r="AL575" s="99" t="s">
        <v>17</v>
      </c>
      <c r="AM575" s="98" t="str">
        <f t="shared" si="107"/>
        <v>C4FuerteDirectamente Indirectamente</v>
      </c>
      <c r="AN575" s="75" t="str">
        <f>VLOOKUP(AO575,Hoja3!$G$2:$H$648,2,0)</f>
        <v>A:Improbable / 3:Moderado</v>
      </c>
      <c r="AO575" s="69" t="str">
        <f>VLOOKUP(AM575,Hoja3!F:G,2,0)</f>
        <v>A3</v>
      </c>
      <c r="AP575" s="70" t="str">
        <f>VLOOKUP(AO575,'MATRIZ RAM VALORACIÓN'!$AD$10:$AE$45,2,0)</f>
        <v>Bajo</v>
      </c>
      <c r="AQ575" s="189"/>
      <c r="AR575" s="189"/>
      <c r="AS575" s="110"/>
      <c r="AT575" s="88">
        <f t="shared" si="109"/>
        <v>5</v>
      </c>
      <c r="AU575" s="88">
        <f t="shared" si="110"/>
        <v>70</v>
      </c>
      <c r="AV575" s="89">
        <f t="shared" si="108"/>
        <v>75</v>
      </c>
    </row>
    <row r="576" spans="1:48" ht="164.25" hidden="1" customHeight="1" x14ac:dyDescent="0.3">
      <c r="A576" s="98" t="s">
        <v>270</v>
      </c>
      <c r="B576" s="98" t="s">
        <v>1596</v>
      </c>
      <c r="C576" s="162" t="s">
        <v>1189</v>
      </c>
      <c r="D576" s="101" t="s">
        <v>3457</v>
      </c>
      <c r="E576" s="68" t="s">
        <v>264</v>
      </c>
      <c r="F576" s="68" t="s">
        <v>264</v>
      </c>
      <c r="G576" s="68" t="s">
        <v>264</v>
      </c>
      <c r="H576" s="68" t="s">
        <v>264</v>
      </c>
      <c r="I576" s="68" t="s">
        <v>264</v>
      </c>
      <c r="J576" s="68" t="s">
        <v>264</v>
      </c>
      <c r="K576" s="95" t="s">
        <v>20</v>
      </c>
      <c r="L576" s="95" t="s">
        <v>21</v>
      </c>
      <c r="M576" s="69" t="str">
        <f t="shared" si="101"/>
        <v>D - Probable / 4 - Mayor</v>
      </c>
      <c r="N576" s="69" t="str">
        <f t="shared" si="102"/>
        <v>D4</v>
      </c>
      <c r="O576" s="70" t="str">
        <f>VLOOKUP(N576,'MATRIZ RAM VALORACIÓN'!$AD$10:$AE$45,2,0)</f>
        <v>Intermedio</v>
      </c>
      <c r="P576" s="71" t="str">
        <f t="shared" si="105"/>
        <v>Medio</v>
      </c>
      <c r="Q576" s="101" t="s">
        <v>2363</v>
      </c>
      <c r="R576" s="101" t="s">
        <v>2364</v>
      </c>
      <c r="S576" s="180" t="s">
        <v>18</v>
      </c>
      <c r="T576" s="115" t="s">
        <v>2122</v>
      </c>
      <c r="U576" s="73" t="s">
        <v>318</v>
      </c>
      <c r="V576" s="73" t="s">
        <v>267</v>
      </c>
      <c r="W576" s="68" t="s">
        <v>264</v>
      </c>
      <c r="X576" s="68" t="s">
        <v>264</v>
      </c>
      <c r="Y576" s="68" t="s">
        <v>264</v>
      </c>
      <c r="Z576" s="68" t="s">
        <v>264</v>
      </c>
      <c r="AA576" s="68" t="s">
        <v>264</v>
      </c>
      <c r="AB576" s="68" t="s">
        <v>264</v>
      </c>
      <c r="AC576" s="68" t="s">
        <v>264</v>
      </c>
      <c r="AD576" s="68" t="s">
        <v>264</v>
      </c>
      <c r="AE576" s="68" t="s">
        <v>264</v>
      </c>
      <c r="AF576" s="68" t="s">
        <v>264</v>
      </c>
      <c r="AG576" s="68" t="s">
        <v>273</v>
      </c>
      <c r="AH576" s="73" t="s">
        <v>22</v>
      </c>
      <c r="AI576" s="74" t="str">
        <f t="shared" si="111"/>
        <v>Moderado</v>
      </c>
      <c r="AJ576" s="75" t="s">
        <v>313</v>
      </c>
      <c r="AK576" s="99" t="s">
        <v>10</v>
      </c>
      <c r="AL576" s="99" t="s">
        <v>17</v>
      </c>
      <c r="AM576" s="98" t="str">
        <f t="shared" si="107"/>
        <v>D4FuerteDirectamente Indirectamente</v>
      </c>
      <c r="AN576" s="75" t="str">
        <f>VLOOKUP(AO576,Hoja3!$G$2:$H$648,2,0)</f>
        <v>B:Raro / 3:Moderado</v>
      </c>
      <c r="AO576" s="69" t="str">
        <f>VLOOKUP(AM576,Hoja3!F:G,2,0)</f>
        <v>B3</v>
      </c>
      <c r="AP576" s="70" t="str">
        <f>VLOOKUP(AO576,'MATRIZ RAM VALORACIÓN'!$AD$10:$AE$45,2,0)</f>
        <v>Medio</v>
      </c>
      <c r="AQ576" s="189"/>
      <c r="AR576" s="189"/>
      <c r="AS576" s="110"/>
      <c r="AT576" s="88">
        <f t="shared" si="109"/>
        <v>5</v>
      </c>
      <c r="AU576" s="88">
        <f t="shared" si="110"/>
        <v>70</v>
      </c>
      <c r="AV576" s="89">
        <f t="shared" si="108"/>
        <v>75</v>
      </c>
    </row>
    <row r="577" spans="1:48" ht="164.25" hidden="1" customHeight="1" x14ac:dyDescent="0.3">
      <c r="A577" s="98" t="s">
        <v>270</v>
      </c>
      <c r="B577" s="98" t="s">
        <v>1596</v>
      </c>
      <c r="C577" s="162" t="s">
        <v>1189</v>
      </c>
      <c r="D577" s="101" t="s">
        <v>3457</v>
      </c>
      <c r="E577" s="68" t="s">
        <v>264</v>
      </c>
      <c r="F577" s="68" t="s">
        <v>264</v>
      </c>
      <c r="G577" s="68" t="s">
        <v>264</v>
      </c>
      <c r="H577" s="68" t="s">
        <v>264</v>
      </c>
      <c r="I577" s="68" t="s">
        <v>264</v>
      </c>
      <c r="J577" s="68" t="s">
        <v>264</v>
      </c>
      <c r="K577" s="95" t="s">
        <v>20</v>
      </c>
      <c r="L577" s="95" t="s">
        <v>21</v>
      </c>
      <c r="M577" s="69" t="str">
        <f t="shared" si="101"/>
        <v>D - Probable / 4 - Mayor</v>
      </c>
      <c r="N577" s="69" t="str">
        <f t="shared" si="102"/>
        <v>D4</v>
      </c>
      <c r="O577" s="70" t="str">
        <f>VLOOKUP(N577,'MATRIZ RAM VALORACIÓN'!$AD$10:$AE$45,2,0)</f>
        <v>Intermedio</v>
      </c>
      <c r="P577" s="71" t="str">
        <f t="shared" si="105"/>
        <v>Medio</v>
      </c>
      <c r="Q577" s="101" t="s">
        <v>2365</v>
      </c>
      <c r="R577" s="101" t="s">
        <v>2366</v>
      </c>
      <c r="S577" s="180" t="s">
        <v>18</v>
      </c>
      <c r="T577" s="174" t="s">
        <v>1683</v>
      </c>
      <c r="U577" s="73" t="s">
        <v>318</v>
      </c>
      <c r="V577" s="73" t="s">
        <v>267</v>
      </c>
      <c r="W577" s="68" t="s">
        <v>264</v>
      </c>
      <c r="X577" s="68" t="s">
        <v>264</v>
      </c>
      <c r="Y577" s="68" t="s">
        <v>264</v>
      </c>
      <c r="Z577" s="68" t="s">
        <v>264</v>
      </c>
      <c r="AA577" s="68" t="s">
        <v>264</v>
      </c>
      <c r="AB577" s="68" t="s">
        <v>264</v>
      </c>
      <c r="AC577" s="68" t="s">
        <v>264</v>
      </c>
      <c r="AD577" s="68" t="s">
        <v>264</v>
      </c>
      <c r="AE577" s="68" t="s">
        <v>264</v>
      </c>
      <c r="AF577" s="68" t="s">
        <v>264</v>
      </c>
      <c r="AG577" s="68" t="s">
        <v>273</v>
      </c>
      <c r="AH577" s="73" t="s">
        <v>22</v>
      </c>
      <c r="AI577" s="74" t="str">
        <f t="shared" si="111"/>
        <v>Moderado</v>
      </c>
      <c r="AJ577" s="75" t="s">
        <v>313</v>
      </c>
      <c r="AK577" s="99" t="s">
        <v>10</v>
      </c>
      <c r="AL577" s="99" t="s">
        <v>17</v>
      </c>
      <c r="AM577" s="98" t="str">
        <f t="shared" si="107"/>
        <v>D4FuerteDirectamente Indirectamente</v>
      </c>
      <c r="AN577" s="75" t="str">
        <f>VLOOKUP(AO577,Hoja3!$G$2:$H$648,2,0)</f>
        <v>B:Raro / 3:Moderado</v>
      </c>
      <c r="AO577" s="69" t="str">
        <f>VLOOKUP(AM577,Hoja3!F:G,2,0)</f>
        <v>B3</v>
      </c>
      <c r="AP577" s="70" t="str">
        <f>VLOOKUP(AO577,'MATRIZ RAM VALORACIÓN'!$AD$10:$AE$45,2,0)</f>
        <v>Medio</v>
      </c>
      <c r="AQ577" s="189"/>
      <c r="AR577" s="189"/>
      <c r="AS577" s="110"/>
      <c r="AT577" s="88">
        <f t="shared" si="109"/>
        <v>5</v>
      </c>
      <c r="AU577" s="88">
        <f t="shared" si="110"/>
        <v>70</v>
      </c>
      <c r="AV577" s="89">
        <f t="shared" si="108"/>
        <v>75</v>
      </c>
    </row>
    <row r="578" spans="1:48" ht="164.25" hidden="1" customHeight="1" x14ac:dyDescent="0.3">
      <c r="A578" s="98" t="s">
        <v>270</v>
      </c>
      <c r="B578" s="98" t="s">
        <v>1596</v>
      </c>
      <c r="C578" s="162" t="s">
        <v>1189</v>
      </c>
      <c r="D578" s="101" t="s">
        <v>3457</v>
      </c>
      <c r="E578" s="68" t="s">
        <v>264</v>
      </c>
      <c r="F578" s="68" t="s">
        <v>264</v>
      </c>
      <c r="G578" s="68" t="s">
        <v>264</v>
      </c>
      <c r="H578" s="68" t="s">
        <v>264</v>
      </c>
      <c r="I578" s="68" t="s">
        <v>264</v>
      </c>
      <c r="J578" s="68" t="s">
        <v>264</v>
      </c>
      <c r="K578" s="95" t="s">
        <v>20</v>
      </c>
      <c r="L578" s="95" t="s">
        <v>21</v>
      </c>
      <c r="M578" s="69" t="str">
        <f t="shared" ref="M578:M615" si="112">CONCATENATE(K578," / ",L578)</f>
        <v>D - Probable / 4 - Mayor</v>
      </c>
      <c r="N578" s="69" t="str">
        <f t="shared" ref="N578:N615" si="113">CONCATENATE(MID(K578,1,1),MID(L578,1,1))</f>
        <v>D4</v>
      </c>
      <c r="O578" s="70" t="str">
        <f>VLOOKUP(N578,'MATRIZ RAM VALORACIÓN'!$AD$10:$AE$45,2,0)</f>
        <v>Intermedio</v>
      </c>
      <c r="P578" s="71" t="str">
        <f t="shared" si="105"/>
        <v>Medio</v>
      </c>
      <c r="Q578" s="101" t="s">
        <v>3264</v>
      </c>
      <c r="R578" s="101" t="s">
        <v>3386</v>
      </c>
      <c r="S578" s="180" t="s">
        <v>359</v>
      </c>
      <c r="T578" s="174" t="s">
        <v>3262</v>
      </c>
      <c r="U578" s="73" t="s">
        <v>318</v>
      </c>
      <c r="V578" s="73" t="s">
        <v>267</v>
      </c>
      <c r="W578" s="68" t="s">
        <v>264</v>
      </c>
      <c r="X578" s="68" t="s">
        <v>264</v>
      </c>
      <c r="Y578" s="68" t="s">
        <v>264</v>
      </c>
      <c r="Z578" s="68" t="s">
        <v>264</v>
      </c>
      <c r="AA578" s="68" t="s">
        <v>264</v>
      </c>
      <c r="AB578" s="68" t="s">
        <v>264</v>
      </c>
      <c r="AC578" s="68" t="s">
        <v>264</v>
      </c>
      <c r="AD578" s="68" t="s">
        <v>264</v>
      </c>
      <c r="AE578" s="68" t="s">
        <v>264</v>
      </c>
      <c r="AF578" s="68" t="s">
        <v>264</v>
      </c>
      <c r="AG578" s="68" t="s">
        <v>273</v>
      </c>
      <c r="AH578" s="73" t="s">
        <v>22</v>
      </c>
      <c r="AI578" s="74" t="str">
        <f t="shared" si="111"/>
        <v>Moderado</v>
      </c>
      <c r="AJ578" s="75" t="s">
        <v>313</v>
      </c>
      <c r="AK578" s="99" t="s">
        <v>10</v>
      </c>
      <c r="AL578" s="99" t="s">
        <v>17</v>
      </c>
      <c r="AM578" s="98" t="str">
        <f t="shared" si="107"/>
        <v>D4FuerteDirectamente Indirectamente</v>
      </c>
      <c r="AN578" s="75" t="str">
        <f>VLOOKUP(AO578,Hoja3!$G$2:$H$648,2,0)</f>
        <v>B:Raro / 3:Moderado</v>
      </c>
      <c r="AO578" s="69" t="str">
        <f>VLOOKUP(AM578,Hoja3!F:G,2,0)</f>
        <v>B3</v>
      </c>
      <c r="AP578" s="70" t="str">
        <f>VLOOKUP(AO578,'MATRIZ RAM VALORACIÓN'!$AD$10:$AE$45,2,0)</f>
        <v>Medio</v>
      </c>
      <c r="AQ578" s="189"/>
      <c r="AR578" s="189"/>
      <c r="AS578" s="110"/>
      <c r="AT578" s="88">
        <f t="shared" ref="AT578:AT603" si="114">IF(U578="Automático",30,IF(U578="Manual Dependiente de TI",15,IF(U578="Manual",5,0)))</f>
        <v>5</v>
      </c>
      <c r="AU578" s="88">
        <f t="shared" ref="AU578:AU603" si="115">IF(AH578="Observaciones en operatividad",0,IF(AH578="Observaciones en diseño",20,IF(AH578="Sin observaciones",70,0)))</f>
        <v>70</v>
      </c>
      <c r="AV578" s="89">
        <f t="shared" si="108"/>
        <v>75</v>
      </c>
    </row>
    <row r="579" spans="1:48" ht="164.25" hidden="1" customHeight="1" x14ac:dyDescent="0.3">
      <c r="A579" s="98" t="s">
        <v>270</v>
      </c>
      <c r="B579" s="98" t="s">
        <v>1596</v>
      </c>
      <c r="C579" s="162" t="s">
        <v>1187</v>
      </c>
      <c r="D579" s="101" t="s">
        <v>3458</v>
      </c>
      <c r="E579" s="68" t="s">
        <v>264</v>
      </c>
      <c r="F579" s="68" t="s">
        <v>264</v>
      </c>
      <c r="G579" s="68" t="s">
        <v>264</v>
      </c>
      <c r="H579" s="68" t="s">
        <v>264</v>
      </c>
      <c r="I579" s="68" t="s">
        <v>264</v>
      </c>
      <c r="J579" s="68" t="s">
        <v>264</v>
      </c>
      <c r="K579" s="95" t="s">
        <v>29</v>
      </c>
      <c r="L579" s="95" t="s">
        <v>26</v>
      </c>
      <c r="M579" s="69" t="str">
        <f t="shared" si="112"/>
        <v xml:space="preserve">B - Raro / 3 - Moderado </v>
      </c>
      <c r="N579" s="69" t="str">
        <f t="shared" si="113"/>
        <v>B3</v>
      </c>
      <c r="O579" s="70" t="str">
        <f>VLOOKUP(N579,'MATRIZ RAM VALORACIÓN'!$AD$10:$AE$45,2,0)</f>
        <v>Medio</v>
      </c>
      <c r="P579" s="71" t="str">
        <f t="shared" si="105"/>
        <v>Bajo</v>
      </c>
      <c r="Q579" s="101" t="s">
        <v>2361</v>
      </c>
      <c r="R579" s="101" t="s">
        <v>2362</v>
      </c>
      <c r="S579" s="180" t="s">
        <v>18</v>
      </c>
      <c r="T579" s="115" t="s">
        <v>2121</v>
      </c>
      <c r="U579" s="73" t="s">
        <v>311</v>
      </c>
      <c r="V579" s="73" t="s">
        <v>267</v>
      </c>
      <c r="W579" s="68" t="s">
        <v>264</v>
      </c>
      <c r="X579" s="68" t="s">
        <v>264</v>
      </c>
      <c r="Y579" s="68" t="s">
        <v>264</v>
      </c>
      <c r="Z579" s="68" t="s">
        <v>264</v>
      </c>
      <c r="AA579" s="68" t="s">
        <v>264</v>
      </c>
      <c r="AB579" s="68" t="s">
        <v>264</v>
      </c>
      <c r="AC579" s="68" t="s">
        <v>264</v>
      </c>
      <c r="AD579" s="68" t="s">
        <v>264</v>
      </c>
      <c r="AE579" s="68" t="s">
        <v>264</v>
      </c>
      <c r="AF579" s="68" t="s">
        <v>264</v>
      </c>
      <c r="AG579" s="68" t="s">
        <v>273</v>
      </c>
      <c r="AH579" s="73" t="s">
        <v>22</v>
      </c>
      <c r="AI579" s="74" t="str">
        <f t="shared" si="111"/>
        <v>Moderado</v>
      </c>
      <c r="AJ579" s="75" t="s">
        <v>313</v>
      </c>
      <c r="AK579" s="99" t="s">
        <v>10</v>
      </c>
      <c r="AL579" s="99" t="s">
        <v>17</v>
      </c>
      <c r="AM579" s="98" t="str">
        <f t="shared" si="107"/>
        <v>B3FuerteDirectamente Indirectamente</v>
      </c>
      <c r="AN579" s="75" t="str">
        <f>VLOOKUP(AO579,Hoja3!$G$2:$H$648,2,0)</f>
        <v>A:Improbable / 2:Menor</v>
      </c>
      <c r="AO579" s="69" t="str">
        <f>VLOOKUP(AM579,Hoja3!F:G,2,0)</f>
        <v>A2</v>
      </c>
      <c r="AP579" s="70" t="str">
        <f>VLOOKUP(AO579,'MATRIZ RAM VALORACIÓN'!$AD$10:$AE$45,2,0)</f>
        <v>Bajo</v>
      </c>
      <c r="AQ579" s="189"/>
      <c r="AR579" s="189"/>
      <c r="AS579" s="110"/>
      <c r="AT579" s="88">
        <f t="shared" si="114"/>
        <v>15</v>
      </c>
      <c r="AU579" s="88">
        <f t="shared" si="115"/>
        <v>70</v>
      </c>
      <c r="AV579" s="89">
        <f t="shared" si="108"/>
        <v>85</v>
      </c>
    </row>
    <row r="580" spans="1:48" ht="164.25" hidden="1" customHeight="1" x14ac:dyDescent="0.3">
      <c r="A580" s="98" t="s">
        <v>270</v>
      </c>
      <c r="B580" s="98" t="s">
        <v>1596</v>
      </c>
      <c r="C580" s="162" t="s">
        <v>1182</v>
      </c>
      <c r="D580" s="101" t="s">
        <v>3459</v>
      </c>
      <c r="E580" s="68" t="s">
        <v>264</v>
      </c>
      <c r="F580" s="68" t="s">
        <v>264</v>
      </c>
      <c r="G580" s="68" t="s">
        <v>264</v>
      </c>
      <c r="H580" s="68" t="s">
        <v>264</v>
      </c>
      <c r="I580" s="68" t="s">
        <v>264</v>
      </c>
      <c r="J580" s="68" t="s">
        <v>264</v>
      </c>
      <c r="K580" s="95" t="s">
        <v>20</v>
      </c>
      <c r="L580" s="95" t="s">
        <v>21</v>
      </c>
      <c r="M580" s="69" t="str">
        <f t="shared" si="112"/>
        <v>D - Probable / 4 - Mayor</v>
      </c>
      <c r="N580" s="69" t="str">
        <f t="shared" si="113"/>
        <v>D4</v>
      </c>
      <c r="O580" s="70" t="str">
        <f>VLOOKUP(N580,'MATRIZ RAM VALORACIÓN'!$AD$10:$AE$45,2,0)</f>
        <v>Intermedio</v>
      </c>
      <c r="P580" s="71" t="str">
        <f t="shared" ref="P580:P615" si="116">+IF(O580="Muy Alto","Muy Alto",+IF(O580="Alto","Alto",+IF(O580="Intermedio","Medio",+IF(O580="Medio","Bajo",+IF(O580="Bajo","Bajo","Sin Homologacion")))))</f>
        <v>Medio</v>
      </c>
      <c r="Q580" s="101" t="s">
        <v>1183</v>
      </c>
      <c r="R580" s="101" t="s">
        <v>2360</v>
      </c>
      <c r="S580" s="180" t="s">
        <v>18</v>
      </c>
      <c r="T580" s="115" t="s">
        <v>1184</v>
      </c>
      <c r="U580" s="73" t="s">
        <v>311</v>
      </c>
      <c r="V580" s="73" t="s">
        <v>267</v>
      </c>
      <c r="W580" s="68" t="s">
        <v>264</v>
      </c>
      <c r="X580" s="68" t="s">
        <v>264</v>
      </c>
      <c r="Y580" s="68" t="s">
        <v>264</v>
      </c>
      <c r="Z580" s="68" t="s">
        <v>264</v>
      </c>
      <c r="AA580" s="68" t="s">
        <v>264</v>
      </c>
      <c r="AB580" s="68" t="s">
        <v>264</v>
      </c>
      <c r="AC580" s="68" t="s">
        <v>264</v>
      </c>
      <c r="AD580" s="68" t="s">
        <v>264</v>
      </c>
      <c r="AE580" s="68" t="s">
        <v>264</v>
      </c>
      <c r="AF580" s="68" t="s">
        <v>264</v>
      </c>
      <c r="AG580" s="68" t="s">
        <v>273</v>
      </c>
      <c r="AH580" s="73" t="s">
        <v>22</v>
      </c>
      <c r="AI580" s="74" t="str">
        <f t="shared" si="111"/>
        <v>Moderado</v>
      </c>
      <c r="AJ580" s="75" t="s">
        <v>313</v>
      </c>
      <c r="AK580" s="99" t="s">
        <v>10</v>
      </c>
      <c r="AL580" s="99" t="s">
        <v>17</v>
      </c>
      <c r="AM580" s="98" t="str">
        <f t="shared" si="107"/>
        <v>D4FuerteDirectamente Indirectamente</v>
      </c>
      <c r="AN580" s="75" t="str">
        <f>VLOOKUP(AO580,Hoja3!$G$2:$H$648,2,0)</f>
        <v>B:Raro / 3:Moderado</v>
      </c>
      <c r="AO580" s="69" t="str">
        <f>VLOOKUP(AM580,Hoja3!F:G,2,0)</f>
        <v>B3</v>
      </c>
      <c r="AP580" s="70" t="str">
        <f>VLOOKUP(AO580,'MATRIZ RAM VALORACIÓN'!$AD$10:$AE$45,2,0)</f>
        <v>Medio</v>
      </c>
      <c r="AQ580" s="189"/>
      <c r="AR580" s="189"/>
      <c r="AS580" s="110"/>
      <c r="AT580" s="88">
        <f t="shared" si="114"/>
        <v>15</v>
      </c>
      <c r="AU580" s="88">
        <f t="shared" si="115"/>
        <v>70</v>
      </c>
      <c r="AV580" s="89">
        <f t="shared" si="108"/>
        <v>85</v>
      </c>
    </row>
    <row r="581" spans="1:48" ht="164.25" hidden="1" customHeight="1" x14ac:dyDescent="0.3">
      <c r="A581" s="98" t="s">
        <v>270</v>
      </c>
      <c r="B581" s="98" t="s">
        <v>1596</v>
      </c>
      <c r="C581" s="162" t="s">
        <v>1182</v>
      </c>
      <c r="D581" s="101" t="s">
        <v>3459</v>
      </c>
      <c r="E581" s="68" t="s">
        <v>264</v>
      </c>
      <c r="F581" s="68" t="s">
        <v>264</v>
      </c>
      <c r="G581" s="68" t="s">
        <v>264</v>
      </c>
      <c r="H581" s="68" t="s">
        <v>264</v>
      </c>
      <c r="I581" s="68" t="s">
        <v>264</v>
      </c>
      <c r="J581" s="68" t="s">
        <v>264</v>
      </c>
      <c r="K581" s="95" t="s">
        <v>20</v>
      </c>
      <c r="L581" s="95" t="s">
        <v>21</v>
      </c>
      <c r="M581" s="69" t="str">
        <f t="shared" si="112"/>
        <v>D - Probable / 4 - Mayor</v>
      </c>
      <c r="N581" s="69" t="str">
        <f t="shared" si="113"/>
        <v>D4</v>
      </c>
      <c r="O581" s="70" t="str">
        <f>VLOOKUP(N581,'MATRIZ RAM VALORACIÓN'!$AD$10:$AE$45,2,0)</f>
        <v>Intermedio</v>
      </c>
      <c r="P581" s="71" t="str">
        <f t="shared" si="116"/>
        <v>Medio</v>
      </c>
      <c r="Q581" s="101" t="s">
        <v>1166</v>
      </c>
      <c r="R581" s="101" t="s">
        <v>1167</v>
      </c>
      <c r="S581" s="180" t="s">
        <v>18</v>
      </c>
      <c r="T581" s="115" t="s">
        <v>2160</v>
      </c>
      <c r="U581" s="73" t="s">
        <v>311</v>
      </c>
      <c r="V581" s="73" t="s">
        <v>267</v>
      </c>
      <c r="W581" s="68" t="s">
        <v>264</v>
      </c>
      <c r="X581" s="68" t="s">
        <v>264</v>
      </c>
      <c r="Y581" s="68" t="s">
        <v>264</v>
      </c>
      <c r="Z581" s="68" t="s">
        <v>264</v>
      </c>
      <c r="AA581" s="68" t="s">
        <v>264</v>
      </c>
      <c r="AB581" s="68" t="s">
        <v>264</v>
      </c>
      <c r="AC581" s="68" t="s">
        <v>264</v>
      </c>
      <c r="AD581" s="68" t="s">
        <v>264</v>
      </c>
      <c r="AE581" s="68" t="s">
        <v>264</v>
      </c>
      <c r="AF581" s="68" t="s">
        <v>264</v>
      </c>
      <c r="AG581" s="68" t="s">
        <v>273</v>
      </c>
      <c r="AH581" s="73" t="s">
        <v>22</v>
      </c>
      <c r="AI581" s="74" t="str">
        <f t="shared" si="111"/>
        <v>Moderado</v>
      </c>
      <c r="AJ581" s="75" t="s">
        <v>313</v>
      </c>
      <c r="AK581" s="99" t="s">
        <v>10</v>
      </c>
      <c r="AL581" s="99" t="s">
        <v>17</v>
      </c>
      <c r="AM581" s="98" t="str">
        <f t="shared" si="107"/>
        <v>D4FuerteDirectamente Indirectamente</v>
      </c>
      <c r="AN581" s="75" t="str">
        <f>VLOOKUP(AO581,Hoja3!$G$2:$H$648,2,0)</f>
        <v>B:Raro / 3:Moderado</v>
      </c>
      <c r="AO581" s="69" t="str">
        <f>VLOOKUP(AM581,Hoja3!F:G,2,0)</f>
        <v>B3</v>
      </c>
      <c r="AP581" s="70" t="str">
        <f>VLOOKUP(AO581,'MATRIZ RAM VALORACIÓN'!$AD$10:$AE$45,2,0)</f>
        <v>Medio</v>
      </c>
      <c r="AQ581" s="189"/>
      <c r="AR581" s="189"/>
      <c r="AS581" s="110"/>
      <c r="AT581" s="88">
        <f t="shared" si="114"/>
        <v>15</v>
      </c>
      <c r="AU581" s="88">
        <f t="shared" si="115"/>
        <v>70</v>
      </c>
      <c r="AV581" s="89">
        <f t="shared" si="108"/>
        <v>85</v>
      </c>
    </row>
    <row r="582" spans="1:48" ht="164.25" hidden="1" customHeight="1" x14ac:dyDescent="0.3">
      <c r="A582" s="98" t="s">
        <v>270</v>
      </c>
      <c r="B582" s="98" t="s">
        <v>1596</v>
      </c>
      <c r="C582" s="162" t="s">
        <v>1182</v>
      </c>
      <c r="D582" s="101" t="s">
        <v>3459</v>
      </c>
      <c r="E582" s="68" t="s">
        <v>264</v>
      </c>
      <c r="F582" s="68" t="s">
        <v>264</v>
      </c>
      <c r="G582" s="68" t="s">
        <v>264</v>
      </c>
      <c r="H582" s="68" t="s">
        <v>264</v>
      </c>
      <c r="I582" s="68" t="s">
        <v>264</v>
      </c>
      <c r="J582" s="68" t="s">
        <v>264</v>
      </c>
      <c r="K582" s="95" t="s">
        <v>20</v>
      </c>
      <c r="L582" s="95" t="s">
        <v>21</v>
      </c>
      <c r="M582" s="69" t="str">
        <f t="shared" si="112"/>
        <v>D - Probable / 4 - Mayor</v>
      </c>
      <c r="N582" s="69" t="str">
        <f t="shared" si="113"/>
        <v>D4</v>
      </c>
      <c r="O582" s="70" t="str">
        <f>VLOOKUP(N582,'MATRIZ RAM VALORACIÓN'!$AD$10:$AE$45,2,0)</f>
        <v>Intermedio</v>
      </c>
      <c r="P582" s="71" t="str">
        <f t="shared" si="116"/>
        <v>Medio</v>
      </c>
      <c r="Q582" s="101" t="s">
        <v>1171</v>
      </c>
      <c r="R582" s="101" t="s">
        <v>3260</v>
      </c>
      <c r="S582" s="180" t="s">
        <v>18</v>
      </c>
      <c r="T582" s="115" t="s">
        <v>2160</v>
      </c>
      <c r="U582" s="73" t="s">
        <v>311</v>
      </c>
      <c r="V582" s="73" t="s">
        <v>265</v>
      </c>
      <c r="W582" s="68" t="s">
        <v>264</v>
      </c>
      <c r="X582" s="68" t="s">
        <v>264</v>
      </c>
      <c r="Y582" s="68" t="s">
        <v>264</v>
      </c>
      <c r="Z582" s="68" t="s">
        <v>264</v>
      </c>
      <c r="AA582" s="68" t="s">
        <v>264</v>
      </c>
      <c r="AB582" s="68" t="s">
        <v>264</v>
      </c>
      <c r="AC582" s="68" t="s">
        <v>264</v>
      </c>
      <c r="AD582" s="68" t="s">
        <v>264</v>
      </c>
      <c r="AE582" s="68" t="s">
        <v>264</v>
      </c>
      <c r="AF582" s="68" t="s">
        <v>264</v>
      </c>
      <c r="AG582" s="68" t="s">
        <v>273</v>
      </c>
      <c r="AH582" s="73" t="s">
        <v>22</v>
      </c>
      <c r="AI582" s="74" t="str">
        <f t="shared" ref="AI582:AI615" si="117">IF(AV582&gt;=90,"Fuerte",IF(AV582&gt;=75,"Moderado","Débil"))</f>
        <v>Moderado</v>
      </c>
      <c r="AJ582" s="75" t="s">
        <v>313</v>
      </c>
      <c r="AK582" s="99" t="s">
        <v>10</v>
      </c>
      <c r="AL582" s="99" t="s">
        <v>17</v>
      </c>
      <c r="AM582" s="98" t="str">
        <f t="shared" si="107"/>
        <v>D4FuerteDirectamente Indirectamente</v>
      </c>
      <c r="AN582" s="75" t="str">
        <f>VLOOKUP(AO582,Hoja3!$G$2:$H$648,2,0)</f>
        <v>B:Raro / 3:Moderado</v>
      </c>
      <c r="AO582" s="69" t="str">
        <f>VLOOKUP(AM582,Hoja3!F:G,2,0)</f>
        <v>B3</v>
      </c>
      <c r="AP582" s="70" t="str">
        <f>VLOOKUP(AO582,'MATRIZ RAM VALORACIÓN'!$AD$10:$AE$45,2,0)</f>
        <v>Medio</v>
      </c>
      <c r="AQ582" s="189"/>
      <c r="AR582" s="189"/>
      <c r="AS582" s="110"/>
      <c r="AT582" s="88">
        <f t="shared" si="114"/>
        <v>15</v>
      </c>
      <c r="AU582" s="88">
        <f t="shared" si="115"/>
        <v>70</v>
      </c>
      <c r="AV582" s="89">
        <f t="shared" si="108"/>
        <v>85</v>
      </c>
    </row>
    <row r="583" spans="1:48" ht="164.25" hidden="1" customHeight="1" x14ac:dyDescent="0.3">
      <c r="A583" s="98" t="s">
        <v>270</v>
      </c>
      <c r="B583" s="98" t="s">
        <v>1596</v>
      </c>
      <c r="C583" s="162" t="s">
        <v>1178</v>
      </c>
      <c r="D583" s="101" t="s">
        <v>3460</v>
      </c>
      <c r="E583" s="68" t="s">
        <v>264</v>
      </c>
      <c r="F583" s="68" t="s">
        <v>264</v>
      </c>
      <c r="G583" s="68" t="s">
        <v>264</v>
      </c>
      <c r="H583" s="68" t="s">
        <v>264</v>
      </c>
      <c r="I583" s="68" t="s">
        <v>264</v>
      </c>
      <c r="J583" s="68" t="s">
        <v>264</v>
      </c>
      <c r="K583" s="95" t="s">
        <v>20</v>
      </c>
      <c r="L583" s="95" t="s">
        <v>21</v>
      </c>
      <c r="M583" s="69" t="str">
        <f t="shared" si="112"/>
        <v>D - Probable / 4 - Mayor</v>
      </c>
      <c r="N583" s="69" t="str">
        <f t="shared" si="113"/>
        <v>D4</v>
      </c>
      <c r="O583" s="70" t="str">
        <f>VLOOKUP(N583,'MATRIZ RAM VALORACIÓN'!$AD$10:$AE$45,2,0)</f>
        <v>Intermedio</v>
      </c>
      <c r="P583" s="71" t="str">
        <f t="shared" si="116"/>
        <v>Medio</v>
      </c>
      <c r="Q583" s="101" t="s">
        <v>1180</v>
      </c>
      <c r="R583" s="101" t="s">
        <v>1181</v>
      </c>
      <c r="S583" s="180" t="s">
        <v>33</v>
      </c>
      <c r="T583" s="115" t="s">
        <v>2120</v>
      </c>
      <c r="U583" s="73" t="s">
        <v>318</v>
      </c>
      <c r="V583" s="73" t="s">
        <v>267</v>
      </c>
      <c r="W583" s="68" t="s">
        <v>264</v>
      </c>
      <c r="X583" s="68" t="s">
        <v>264</v>
      </c>
      <c r="Y583" s="68" t="s">
        <v>264</v>
      </c>
      <c r="Z583" s="68" t="s">
        <v>264</v>
      </c>
      <c r="AA583" s="68" t="s">
        <v>264</v>
      </c>
      <c r="AB583" s="68" t="s">
        <v>264</v>
      </c>
      <c r="AC583" s="68" t="s">
        <v>264</v>
      </c>
      <c r="AD583" s="68" t="s">
        <v>264</v>
      </c>
      <c r="AE583" s="68" t="s">
        <v>264</v>
      </c>
      <c r="AF583" s="68" t="s">
        <v>264</v>
      </c>
      <c r="AG583" s="68" t="s">
        <v>273</v>
      </c>
      <c r="AH583" s="73" t="s">
        <v>22</v>
      </c>
      <c r="AI583" s="74" t="str">
        <f t="shared" si="117"/>
        <v>Moderado</v>
      </c>
      <c r="AJ583" s="75" t="s">
        <v>313</v>
      </c>
      <c r="AK583" s="99" t="s">
        <v>10</v>
      </c>
      <c r="AL583" s="99" t="s">
        <v>17</v>
      </c>
      <c r="AM583" s="98" t="str">
        <f t="shared" si="107"/>
        <v>D4FuerteDirectamente Indirectamente</v>
      </c>
      <c r="AN583" s="75" t="str">
        <f>VLOOKUP(AO583,Hoja3!$G$2:$H$648,2,0)</f>
        <v>B:Raro / 3:Moderado</v>
      </c>
      <c r="AO583" s="69" t="str">
        <f>VLOOKUP(AM583,Hoja3!F:G,2,0)</f>
        <v>B3</v>
      </c>
      <c r="AP583" s="70" t="str">
        <f>VLOOKUP(AO583,'MATRIZ RAM VALORACIÓN'!$AD$10:$AE$45,2,0)</f>
        <v>Medio</v>
      </c>
      <c r="AQ583" s="189"/>
      <c r="AR583" s="189"/>
      <c r="AS583" s="110"/>
      <c r="AT583" s="88">
        <f t="shared" si="114"/>
        <v>5</v>
      </c>
      <c r="AU583" s="88">
        <f t="shared" si="115"/>
        <v>70</v>
      </c>
      <c r="AV583" s="89">
        <f t="shared" si="108"/>
        <v>75</v>
      </c>
    </row>
    <row r="584" spans="1:48" ht="164.25" hidden="1" customHeight="1" x14ac:dyDescent="0.3">
      <c r="A584" s="98" t="s">
        <v>270</v>
      </c>
      <c r="B584" s="98" t="s">
        <v>1596</v>
      </c>
      <c r="C584" s="162" t="s">
        <v>1178</v>
      </c>
      <c r="D584" s="101" t="s">
        <v>3460</v>
      </c>
      <c r="E584" s="68" t="s">
        <v>264</v>
      </c>
      <c r="F584" s="68" t="s">
        <v>264</v>
      </c>
      <c r="G584" s="68" t="s">
        <v>264</v>
      </c>
      <c r="H584" s="68" t="s">
        <v>264</v>
      </c>
      <c r="I584" s="68" t="s">
        <v>264</v>
      </c>
      <c r="J584" s="68" t="s">
        <v>264</v>
      </c>
      <c r="K584" s="95" t="s">
        <v>20</v>
      </c>
      <c r="L584" s="95" t="s">
        <v>21</v>
      </c>
      <c r="M584" s="69" t="str">
        <f t="shared" si="112"/>
        <v>D - Probable / 4 - Mayor</v>
      </c>
      <c r="N584" s="69" t="str">
        <f t="shared" si="113"/>
        <v>D4</v>
      </c>
      <c r="O584" s="70" t="str">
        <f>VLOOKUP(N584,'MATRIZ RAM VALORACIÓN'!$AD$10:$AE$45,2,0)</f>
        <v>Intermedio</v>
      </c>
      <c r="P584" s="71" t="str">
        <f t="shared" si="116"/>
        <v>Medio</v>
      </c>
      <c r="Q584" s="101" t="s">
        <v>1680</v>
      </c>
      <c r="R584" s="101" t="s">
        <v>1179</v>
      </c>
      <c r="S584" s="180" t="s">
        <v>45</v>
      </c>
      <c r="T584" s="115" t="s">
        <v>1681</v>
      </c>
      <c r="U584" s="73" t="s">
        <v>318</v>
      </c>
      <c r="V584" s="73" t="s">
        <v>267</v>
      </c>
      <c r="W584" s="68" t="s">
        <v>264</v>
      </c>
      <c r="X584" s="68" t="s">
        <v>264</v>
      </c>
      <c r="Y584" s="68" t="s">
        <v>264</v>
      </c>
      <c r="Z584" s="68" t="s">
        <v>264</v>
      </c>
      <c r="AA584" s="68" t="s">
        <v>264</v>
      </c>
      <c r="AB584" s="68" t="s">
        <v>264</v>
      </c>
      <c r="AC584" s="68" t="s">
        <v>264</v>
      </c>
      <c r="AD584" s="68" t="s">
        <v>264</v>
      </c>
      <c r="AE584" s="68" t="s">
        <v>264</v>
      </c>
      <c r="AF584" s="68" t="s">
        <v>264</v>
      </c>
      <c r="AG584" s="68" t="s">
        <v>273</v>
      </c>
      <c r="AH584" s="73" t="s">
        <v>22</v>
      </c>
      <c r="AI584" s="74" t="str">
        <f t="shared" si="117"/>
        <v>Moderado</v>
      </c>
      <c r="AJ584" s="75" t="s">
        <v>313</v>
      </c>
      <c r="AK584" s="99" t="s">
        <v>10</v>
      </c>
      <c r="AL584" s="99" t="s">
        <v>17</v>
      </c>
      <c r="AM584" s="98" t="str">
        <f t="shared" ref="AM584:AM615" si="118">CONCATENATE(N584,AJ584,AK584,AL584)</f>
        <v>D4FuerteDirectamente Indirectamente</v>
      </c>
      <c r="AN584" s="75" t="str">
        <f>VLOOKUP(AO584,Hoja3!$G$2:$H$648,2,0)</f>
        <v>B:Raro / 3:Moderado</v>
      </c>
      <c r="AO584" s="69" t="str">
        <f>VLOOKUP(AM584,Hoja3!F:G,2,0)</f>
        <v>B3</v>
      </c>
      <c r="AP584" s="70" t="str">
        <f>VLOOKUP(AO584,'MATRIZ RAM VALORACIÓN'!$AD$10:$AE$45,2,0)</f>
        <v>Medio</v>
      </c>
      <c r="AQ584" s="189"/>
      <c r="AR584" s="189"/>
      <c r="AS584" s="110"/>
      <c r="AT584" s="88">
        <f t="shared" si="114"/>
        <v>5</v>
      </c>
      <c r="AU584" s="88">
        <f t="shared" si="115"/>
        <v>70</v>
      </c>
      <c r="AV584" s="89">
        <f t="shared" si="108"/>
        <v>75</v>
      </c>
    </row>
    <row r="585" spans="1:48" ht="164.25" hidden="1" customHeight="1" x14ac:dyDescent="0.3">
      <c r="A585" s="113" t="s">
        <v>270</v>
      </c>
      <c r="B585" s="98" t="s">
        <v>1596</v>
      </c>
      <c r="C585" s="166" t="s">
        <v>1996</v>
      </c>
      <c r="D585" s="149" t="s">
        <v>3461</v>
      </c>
      <c r="E585" s="80" t="s">
        <v>264</v>
      </c>
      <c r="F585" s="80" t="s">
        <v>264</v>
      </c>
      <c r="G585" s="80" t="s">
        <v>264</v>
      </c>
      <c r="H585" s="80" t="s">
        <v>264</v>
      </c>
      <c r="I585" s="80" t="s">
        <v>264</v>
      </c>
      <c r="J585" s="80" t="s">
        <v>264</v>
      </c>
      <c r="K585" s="96" t="s">
        <v>29</v>
      </c>
      <c r="L585" s="96" t="s">
        <v>26</v>
      </c>
      <c r="M585" s="69" t="str">
        <f t="shared" si="112"/>
        <v xml:space="preserve">B - Raro / 3 - Moderado </v>
      </c>
      <c r="N585" s="69" t="str">
        <f t="shared" si="113"/>
        <v>B3</v>
      </c>
      <c r="O585" s="70" t="str">
        <f>VLOOKUP(N585,'MATRIZ RAM VALORACIÓN'!$AD$10:$AE$45,2,0)</f>
        <v>Medio</v>
      </c>
      <c r="P585" s="71" t="str">
        <f t="shared" si="116"/>
        <v>Bajo</v>
      </c>
      <c r="Q585" s="149" t="s">
        <v>1928</v>
      </c>
      <c r="R585" s="149" t="s">
        <v>2357</v>
      </c>
      <c r="S585" s="180" t="s">
        <v>45</v>
      </c>
      <c r="T585" s="153" t="s">
        <v>2161</v>
      </c>
      <c r="U585" s="85" t="s">
        <v>318</v>
      </c>
      <c r="V585" s="85" t="s">
        <v>265</v>
      </c>
      <c r="W585" s="80" t="s">
        <v>264</v>
      </c>
      <c r="X585" s="80" t="s">
        <v>264</v>
      </c>
      <c r="Y585" s="80" t="s">
        <v>264</v>
      </c>
      <c r="Z585" s="80" t="s">
        <v>264</v>
      </c>
      <c r="AA585" s="80" t="s">
        <v>264</v>
      </c>
      <c r="AB585" s="80" t="s">
        <v>264</v>
      </c>
      <c r="AC585" s="68" t="s">
        <v>264</v>
      </c>
      <c r="AD585" s="68" t="s">
        <v>264</v>
      </c>
      <c r="AE585" s="68" t="s">
        <v>264</v>
      </c>
      <c r="AF585" s="80" t="s">
        <v>264</v>
      </c>
      <c r="AG585" s="68" t="s">
        <v>273</v>
      </c>
      <c r="AH585" s="73" t="s">
        <v>22</v>
      </c>
      <c r="AI585" s="74" t="str">
        <f t="shared" si="117"/>
        <v>Moderado</v>
      </c>
      <c r="AJ585" s="75" t="s">
        <v>313</v>
      </c>
      <c r="AK585" s="99" t="s">
        <v>10</v>
      </c>
      <c r="AL585" s="99" t="s">
        <v>17</v>
      </c>
      <c r="AM585" s="98" t="str">
        <f t="shared" si="118"/>
        <v>B3FuerteDirectamente Indirectamente</v>
      </c>
      <c r="AN585" s="75" t="str">
        <f>VLOOKUP(AO585,Hoja3!$G$2:$H$648,2,0)</f>
        <v>A:Improbable / 2:Menor</v>
      </c>
      <c r="AO585" s="69" t="str">
        <f>VLOOKUP(AM585,Hoja3!F:G,2,0)</f>
        <v>A2</v>
      </c>
      <c r="AP585" s="91" t="str">
        <f>VLOOKUP(AO585,'MATRIZ RAM VALORACIÓN'!$AD$10:$AE$45,2,0)</f>
        <v>Bajo</v>
      </c>
      <c r="AQ585" s="192"/>
      <c r="AR585" s="192"/>
      <c r="AS585" s="104"/>
      <c r="AT585" s="88">
        <f t="shared" si="114"/>
        <v>5</v>
      </c>
      <c r="AU585" s="88">
        <f t="shared" si="115"/>
        <v>70</v>
      </c>
      <c r="AV585" s="89">
        <f t="shared" si="108"/>
        <v>75</v>
      </c>
    </row>
    <row r="586" spans="1:48" ht="164.25" hidden="1" customHeight="1" x14ac:dyDescent="0.3">
      <c r="A586" s="98" t="s">
        <v>270</v>
      </c>
      <c r="B586" s="98" t="s">
        <v>1596</v>
      </c>
      <c r="C586" s="162" t="s">
        <v>1996</v>
      </c>
      <c r="D586" s="101" t="s">
        <v>3461</v>
      </c>
      <c r="E586" s="68" t="s">
        <v>264</v>
      </c>
      <c r="F586" s="68" t="s">
        <v>264</v>
      </c>
      <c r="G586" s="68" t="s">
        <v>264</v>
      </c>
      <c r="H586" s="68" t="s">
        <v>264</v>
      </c>
      <c r="I586" s="68" t="s">
        <v>264</v>
      </c>
      <c r="J586" s="68" t="s">
        <v>264</v>
      </c>
      <c r="K586" s="95" t="s">
        <v>29</v>
      </c>
      <c r="L586" s="95" t="s">
        <v>26</v>
      </c>
      <c r="M586" s="69" t="str">
        <f t="shared" si="112"/>
        <v xml:space="preserve">B - Raro / 3 - Moderado </v>
      </c>
      <c r="N586" s="69" t="str">
        <f t="shared" si="113"/>
        <v>B3</v>
      </c>
      <c r="O586" s="70" t="str">
        <f>VLOOKUP(N586,'MATRIZ RAM VALORACIÓN'!$AD$10:$AE$45,2,0)</f>
        <v>Medio</v>
      </c>
      <c r="P586" s="71" t="str">
        <f t="shared" si="116"/>
        <v>Bajo</v>
      </c>
      <c r="Q586" s="101" t="s">
        <v>1728</v>
      </c>
      <c r="R586" s="101" t="s">
        <v>2358</v>
      </c>
      <c r="S586" s="180" t="s">
        <v>33</v>
      </c>
      <c r="T586" s="115" t="s">
        <v>2416</v>
      </c>
      <c r="U586" s="73" t="s">
        <v>318</v>
      </c>
      <c r="V586" s="73" t="s">
        <v>267</v>
      </c>
      <c r="W586" s="68" t="s">
        <v>273</v>
      </c>
      <c r="X586" s="68" t="s">
        <v>264</v>
      </c>
      <c r="Y586" s="68" t="s">
        <v>264</v>
      </c>
      <c r="Z586" s="68" t="s">
        <v>273</v>
      </c>
      <c r="AA586" s="68" t="s">
        <v>273</v>
      </c>
      <c r="AB586" s="68" t="s">
        <v>264</v>
      </c>
      <c r="AC586" s="68" t="s">
        <v>264</v>
      </c>
      <c r="AD586" s="68" t="s">
        <v>264</v>
      </c>
      <c r="AE586" s="68" t="s">
        <v>264</v>
      </c>
      <c r="AF586" s="68" t="s">
        <v>273</v>
      </c>
      <c r="AG586" s="68" t="s">
        <v>273</v>
      </c>
      <c r="AH586" s="73" t="s">
        <v>22</v>
      </c>
      <c r="AI586" s="74" t="str">
        <f t="shared" si="117"/>
        <v>Moderado</v>
      </c>
      <c r="AJ586" s="75" t="s">
        <v>313</v>
      </c>
      <c r="AK586" s="99" t="s">
        <v>10</v>
      </c>
      <c r="AL586" s="99" t="s">
        <v>17</v>
      </c>
      <c r="AM586" s="98" t="str">
        <f t="shared" si="118"/>
        <v>B3FuerteDirectamente Indirectamente</v>
      </c>
      <c r="AN586" s="75" t="str">
        <f>VLOOKUP(AO586,Hoja3!$G$2:$H$648,2,0)</f>
        <v>A:Improbable / 2:Menor</v>
      </c>
      <c r="AO586" s="69" t="str">
        <f>VLOOKUP(AM586,Hoja3!F:G,2,0)</f>
        <v>A2</v>
      </c>
      <c r="AP586" s="91" t="str">
        <f>VLOOKUP(AO586,'MATRIZ RAM VALORACIÓN'!$AD$10:$AE$45,2,0)</f>
        <v>Bajo</v>
      </c>
      <c r="AQ586" s="192"/>
      <c r="AR586" s="192"/>
      <c r="AS586" s="104"/>
      <c r="AT586" s="88">
        <f t="shared" si="114"/>
        <v>5</v>
      </c>
      <c r="AU586" s="88">
        <f t="shared" si="115"/>
        <v>70</v>
      </c>
      <c r="AV586" s="89">
        <f t="shared" si="108"/>
        <v>75</v>
      </c>
    </row>
    <row r="587" spans="1:48" ht="164.25" hidden="1" customHeight="1" x14ac:dyDescent="0.3">
      <c r="A587" s="98" t="s">
        <v>270</v>
      </c>
      <c r="B587" s="98" t="s">
        <v>1596</v>
      </c>
      <c r="C587" s="162" t="s">
        <v>1996</v>
      </c>
      <c r="D587" s="101" t="s">
        <v>3461</v>
      </c>
      <c r="E587" s="68" t="s">
        <v>264</v>
      </c>
      <c r="F587" s="68" t="s">
        <v>264</v>
      </c>
      <c r="G587" s="68" t="s">
        <v>264</v>
      </c>
      <c r="H587" s="68" t="s">
        <v>264</v>
      </c>
      <c r="I587" s="68" t="s">
        <v>264</v>
      </c>
      <c r="J587" s="68" t="s">
        <v>264</v>
      </c>
      <c r="K587" s="95" t="s">
        <v>29</v>
      </c>
      <c r="L587" s="95" t="s">
        <v>26</v>
      </c>
      <c r="M587" s="69" t="str">
        <f t="shared" si="112"/>
        <v xml:space="preserve">B - Raro / 3 - Moderado </v>
      </c>
      <c r="N587" s="69" t="str">
        <f t="shared" si="113"/>
        <v>B3</v>
      </c>
      <c r="O587" s="70" t="str">
        <f>VLOOKUP(N587,'MATRIZ RAM VALORACIÓN'!$AD$10:$AE$45,2,0)</f>
        <v>Medio</v>
      </c>
      <c r="P587" s="71" t="str">
        <f t="shared" si="116"/>
        <v>Bajo</v>
      </c>
      <c r="Q587" s="101" t="s">
        <v>1177</v>
      </c>
      <c r="R587" s="101" t="s">
        <v>1931</v>
      </c>
      <c r="S587" s="180" t="s">
        <v>33</v>
      </c>
      <c r="T587" s="115" t="s">
        <v>2162</v>
      </c>
      <c r="U587" s="73" t="s">
        <v>318</v>
      </c>
      <c r="V587" s="73" t="s">
        <v>265</v>
      </c>
      <c r="W587" s="68" t="s">
        <v>273</v>
      </c>
      <c r="X587" s="68" t="s">
        <v>264</v>
      </c>
      <c r="Y587" s="68" t="s">
        <v>264</v>
      </c>
      <c r="Z587" s="68" t="s">
        <v>273</v>
      </c>
      <c r="AA587" s="68" t="s">
        <v>273</v>
      </c>
      <c r="AB587" s="68" t="s">
        <v>264</v>
      </c>
      <c r="AC587" s="68" t="s">
        <v>264</v>
      </c>
      <c r="AD587" s="68" t="s">
        <v>264</v>
      </c>
      <c r="AE587" s="68" t="s">
        <v>264</v>
      </c>
      <c r="AF587" s="68" t="s">
        <v>273</v>
      </c>
      <c r="AG587" s="68" t="s">
        <v>273</v>
      </c>
      <c r="AH587" s="73" t="s">
        <v>22</v>
      </c>
      <c r="AI587" s="74" t="str">
        <f t="shared" si="117"/>
        <v>Moderado</v>
      </c>
      <c r="AJ587" s="75" t="s">
        <v>313</v>
      </c>
      <c r="AK587" s="99" t="s">
        <v>10</v>
      </c>
      <c r="AL587" s="99" t="s">
        <v>17</v>
      </c>
      <c r="AM587" s="98" t="str">
        <f t="shared" si="118"/>
        <v>B3FuerteDirectamente Indirectamente</v>
      </c>
      <c r="AN587" s="75" t="str">
        <f>VLOOKUP(AO587,Hoja3!$G$2:$H$648,2,0)</f>
        <v>A:Improbable / 2:Menor</v>
      </c>
      <c r="AO587" s="69" t="str">
        <f>VLOOKUP(AM587,Hoja3!F:G,2,0)</f>
        <v>A2</v>
      </c>
      <c r="AP587" s="91" t="str">
        <f>VLOOKUP(AO587,'MATRIZ RAM VALORACIÓN'!$AD$10:$AE$45,2,0)</f>
        <v>Bajo</v>
      </c>
      <c r="AQ587" s="192"/>
      <c r="AR587" s="192"/>
      <c r="AS587" s="104"/>
      <c r="AT587" s="88">
        <f t="shared" si="114"/>
        <v>5</v>
      </c>
      <c r="AU587" s="88">
        <f t="shared" si="115"/>
        <v>70</v>
      </c>
      <c r="AV587" s="89">
        <f t="shared" si="108"/>
        <v>75</v>
      </c>
    </row>
    <row r="588" spans="1:48" ht="164.25" hidden="1" customHeight="1" x14ac:dyDescent="0.3">
      <c r="A588" s="98" t="s">
        <v>270</v>
      </c>
      <c r="B588" s="98" t="s">
        <v>1596</v>
      </c>
      <c r="C588" s="162" t="s">
        <v>1996</v>
      </c>
      <c r="D588" s="101" t="s">
        <v>3461</v>
      </c>
      <c r="E588" s="68" t="s">
        <v>264</v>
      </c>
      <c r="F588" s="68" t="s">
        <v>264</v>
      </c>
      <c r="G588" s="68" t="s">
        <v>264</v>
      </c>
      <c r="H588" s="68" t="s">
        <v>264</v>
      </c>
      <c r="I588" s="68" t="s">
        <v>264</v>
      </c>
      <c r="J588" s="68" t="s">
        <v>264</v>
      </c>
      <c r="K588" s="95" t="s">
        <v>29</v>
      </c>
      <c r="L588" s="95" t="s">
        <v>26</v>
      </c>
      <c r="M588" s="69" t="str">
        <f t="shared" si="112"/>
        <v xml:space="preserve">B - Raro / 3 - Moderado </v>
      </c>
      <c r="N588" s="69" t="str">
        <f t="shared" si="113"/>
        <v>B3</v>
      </c>
      <c r="O588" s="70" t="str">
        <f>VLOOKUP(N588,'MATRIZ RAM VALORACIÓN'!$AD$10:$AE$45,2,0)</f>
        <v>Medio</v>
      </c>
      <c r="P588" s="71" t="str">
        <f t="shared" si="116"/>
        <v>Bajo</v>
      </c>
      <c r="Q588" s="101" t="s">
        <v>3237</v>
      </c>
      <c r="R588" s="101" t="s">
        <v>2359</v>
      </c>
      <c r="S588" s="180" t="s">
        <v>33</v>
      </c>
      <c r="T588" s="115" t="s">
        <v>2163</v>
      </c>
      <c r="U588" s="73" t="s">
        <v>311</v>
      </c>
      <c r="V588" s="73" t="s">
        <v>267</v>
      </c>
      <c r="W588" s="68" t="s">
        <v>273</v>
      </c>
      <c r="X588" s="68" t="s">
        <v>264</v>
      </c>
      <c r="Y588" s="68" t="s">
        <v>264</v>
      </c>
      <c r="Z588" s="68" t="s">
        <v>273</v>
      </c>
      <c r="AA588" s="68" t="s">
        <v>273</v>
      </c>
      <c r="AB588" s="68" t="s">
        <v>264</v>
      </c>
      <c r="AC588" s="68" t="s">
        <v>264</v>
      </c>
      <c r="AD588" s="68" t="s">
        <v>264</v>
      </c>
      <c r="AE588" s="68" t="s">
        <v>264</v>
      </c>
      <c r="AF588" s="68" t="s">
        <v>273</v>
      </c>
      <c r="AG588" s="68" t="s">
        <v>273</v>
      </c>
      <c r="AH588" s="73" t="s">
        <v>22</v>
      </c>
      <c r="AI588" s="74" t="str">
        <f t="shared" si="117"/>
        <v>Moderado</v>
      </c>
      <c r="AJ588" s="75" t="s">
        <v>313</v>
      </c>
      <c r="AK588" s="99" t="s">
        <v>10</v>
      </c>
      <c r="AL588" s="99" t="s">
        <v>17</v>
      </c>
      <c r="AM588" s="98" t="str">
        <f t="shared" si="118"/>
        <v>B3FuerteDirectamente Indirectamente</v>
      </c>
      <c r="AN588" s="75" t="str">
        <f>VLOOKUP(AO588,Hoja3!$G$2:$H$648,2,0)</f>
        <v>A:Improbable / 2:Menor</v>
      </c>
      <c r="AO588" s="69" t="str">
        <f>VLOOKUP(AM588,Hoja3!F:G,2,0)</f>
        <v>A2</v>
      </c>
      <c r="AP588" s="91" t="str">
        <f>VLOOKUP(AO588,'MATRIZ RAM VALORACIÓN'!$AD$10:$AE$45,2,0)</f>
        <v>Bajo</v>
      </c>
      <c r="AQ588" s="192"/>
      <c r="AR588" s="192"/>
      <c r="AS588" s="104"/>
      <c r="AT588" s="88">
        <f t="shared" si="114"/>
        <v>15</v>
      </c>
      <c r="AU588" s="88">
        <f t="shared" si="115"/>
        <v>70</v>
      </c>
      <c r="AV588" s="89">
        <f t="shared" si="108"/>
        <v>85</v>
      </c>
    </row>
    <row r="589" spans="1:48" ht="164.25" hidden="1" customHeight="1" x14ac:dyDescent="0.3">
      <c r="A589" s="98" t="s">
        <v>270</v>
      </c>
      <c r="B589" s="98" t="s">
        <v>1596</v>
      </c>
      <c r="C589" s="162" t="s">
        <v>1580</v>
      </c>
      <c r="D589" s="101" t="s">
        <v>3462</v>
      </c>
      <c r="E589" s="68" t="s">
        <v>264</v>
      </c>
      <c r="F589" s="68" t="s">
        <v>264</v>
      </c>
      <c r="G589" s="68" t="s">
        <v>264</v>
      </c>
      <c r="H589" s="68" t="s">
        <v>264</v>
      </c>
      <c r="I589" s="68" t="s">
        <v>264</v>
      </c>
      <c r="J589" s="68" t="s">
        <v>264</v>
      </c>
      <c r="K589" s="95" t="s">
        <v>29</v>
      </c>
      <c r="L589" s="95" t="s">
        <v>8</v>
      </c>
      <c r="M589" s="69" t="str">
        <f t="shared" si="112"/>
        <v>B - Raro / 6 - Catastrófico</v>
      </c>
      <c r="N589" s="69" t="str">
        <f t="shared" si="113"/>
        <v>B6</v>
      </c>
      <c r="O589" s="70" t="str">
        <f>VLOOKUP(N589,'MATRIZ RAM VALORACIÓN'!$AD$10:$AE$45,2,0)</f>
        <v>Intermedio</v>
      </c>
      <c r="P589" s="71" t="str">
        <f t="shared" si="116"/>
        <v>Medio</v>
      </c>
      <c r="Q589" s="101" t="s">
        <v>1166</v>
      </c>
      <c r="R589" s="101" t="s">
        <v>1167</v>
      </c>
      <c r="S589" s="180" t="s">
        <v>18</v>
      </c>
      <c r="T589" s="115" t="s">
        <v>2160</v>
      </c>
      <c r="U589" s="73" t="s">
        <v>311</v>
      </c>
      <c r="V589" s="73" t="s">
        <v>265</v>
      </c>
      <c r="W589" s="68" t="s">
        <v>264</v>
      </c>
      <c r="X589" s="68" t="s">
        <v>264</v>
      </c>
      <c r="Y589" s="68" t="s">
        <v>264</v>
      </c>
      <c r="Z589" s="68" t="s">
        <v>264</v>
      </c>
      <c r="AA589" s="68" t="s">
        <v>264</v>
      </c>
      <c r="AB589" s="68" t="s">
        <v>264</v>
      </c>
      <c r="AC589" s="68" t="s">
        <v>264</v>
      </c>
      <c r="AD589" s="68" t="s">
        <v>264</v>
      </c>
      <c r="AE589" s="68" t="s">
        <v>264</v>
      </c>
      <c r="AF589" s="68" t="s">
        <v>264</v>
      </c>
      <c r="AG589" s="68" t="s">
        <v>273</v>
      </c>
      <c r="AH589" s="73" t="s">
        <v>22</v>
      </c>
      <c r="AI589" s="74" t="str">
        <f t="shared" si="117"/>
        <v>Moderado</v>
      </c>
      <c r="AJ589" s="75" t="s">
        <v>313</v>
      </c>
      <c r="AK589" s="99" t="s">
        <v>10</v>
      </c>
      <c r="AL589" s="99" t="s">
        <v>17</v>
      </c>
      <c r="AM589" s="98" t="str">
        <f t="shared" si="118"/>
        <v>B6FuerteDirectamente Indirectamente</v>
      </c>
      <c r="AN589" s="75" t="str">
        <f>VLOOKUP(AO589,Hoja3!$G$2:$H$648,2,0)</f>
        <v>A:Improbable / 5:Extremo</v>
      </c>
      <c r="AO589" s="69" t="str">
        <f>VLOOKUP(AM589,Hoja3!F:G,2,0)</f>
        <v>A5</v>
      </c>
      <c r="AP589" s="70" t="str">
        <f>VLOOKUP(AO589,'MATRIZ RAM VALORACIÓN'!$AD$10:$AE$45,2,0)</f>
        <v>Medio</v>
      </c>
      <c r="AQ589" s="189"/>
      <c r="AR589" s="189"/>
      <c r="AS589" s="110"/>
      <c r="AT589" s="88">
        <f t="shared" si="114"/>
        <v>15</v>
      </c>
      <c r="AU589" s="88">
        <f t="shared" si="115"/>
        <v>70</v>
      </c>
      <c r="AV589" s="89">
        <f t="shared" si="108"/>
        <v>85</v>
      </c>
    </row>
    <row r="590" spans="1:48" ht="92.25" hidden="1" customHeight="1" x14ac:dyDescent="0.3">
      <c r="A590" s="98" t="s">
        <v>270</v>
      </c>
      <c r="B590" s="98" t="s">
        <v>1596</v>
      </c>
      <c r="C590" s="162" t="s">
        <v>1580</v>
      </c>
      <c r="D590" s="101" t="s">
        <v>3462</v>
      </c>
      <c r="E590" s="68" t="s">
        <v>264</v>
      </c>
      <c r="F590" s="68" t="s">
        <v>264</v>
      </c>
      <c r="G590" s="68" t="s">
        <v>264</v>
      </c>
      <c r="H590" s="68" t="s">
        <v>264</v>
      </c>
      <c r="I590" s="68" t="s">
        <v>264</v>
      </c>
      <c r="J590" s="68" t="s">
        <v>264</v>
      </c>
      <c r="K590" s="95" t="s">
        <v>29</v>
      </c>
      <c r="L590" s="95" t="s">
        <v>8</v>
      </c>
      <c r="M590" s="69" t="str">
        <f t="shared" si="112"/>
        <v>B - Raro / 6 - Catastrófico</v>
      </c>
      <c r="N590" s="69" t="str">
        <f t="shared" si="113"/>
        <v>B6</v>
      </c>
      <c r="O590" s="70" t="str">
        <f>VLOOKUP(N590,'MATRIZ RAM VALORACIÓN'!$AD$10:$AE$45,2,0)</f>
        <v>Intermedio</v>
      </c>
      <c r="P590" s="71" t="str">
        <f t="shared" si="116"/>
        <v>Medio</v>
      </c>
      <c r="Q590" s="101" t="s">
        <v>1171</v>
      </c>
      <c r="R590" s="101" t="s">
        <v>3260</v>
      </c>
      <c r="S590" s="180" t="s">
        <v>18</v>
      </c>
      <c r="T590" s="115" t="s">
        <v>3222</v>
      </c>
      <c r="U590" s="73" t="s">
        <v>311</v>
      </c>
      <c r="V590" s="73" t="s">
        <v>265</v>
      </c>
      <c r="W590" s="68" t="s">
        <v>264</v>
      </c>
      <c r="X590" s="68" t="s">
        <v>264</v>
      </c>
      <c r="Y590" s="68" t="s">
        <v>264</v>
      </c>
      <c r="Z590" s="68" t="s">
        <v>264</v>
      </c>
      <c r="AA590" s="68" t="s">
        <v>264</v>
      </c>
      <c r="AB590" s="68" t="s">
        <v>264</v>
      </c>
      <c r="AC590" s="68" t="s">
        <v>264</v>
      </c>
      <c r="AD590" s="68" t="s">
        <v>264</v>
      </c>
      <c r="AE590" s="68" t="s">
        <v>264</v>
      </c>
      <c r="AF590" s="68" t="s">
        <v>264</v>
      </c>
      <c r="AG590" s="68" t="s">
        <v>273</v>
      </c>
      <c r="AH590" s="73" t="s">
        <v>22</v>
      </c>
      <c r="AI590" s="74" t="str">
        <f t="shared" si="117"/>
        <v>Moderado</v>
      </c>
      <c r="AJ590" s="75" t="s">
        <v>313</v>
      </c>
      <c r="AK590" s="99" t="s">
        <v>10</v>
      </c>
      <c r="AL590" s="99" t="s">
        <v>17</v>
      </c>
      <c r="AM590" s="98" t="str">
        <f t="shared" si="118"/>
        <v>B6FuerteDirectamente Indirectamente</v>
      </c>
      <c r="AN590" s="75" t="str">
        <f>VLOOKUP(AO590,Hoja3!$G$2:$H$648,2,0)</f>
        <v>A:Improbable / 5:Extremo</v>
      </c>
      <c r="AO590" s="69" t="str">
        <f>VLOOKUP(AM590,Hoja3!F:G,2,0)</f>
        <v>A5</v>
      </c>
      <c r="AP590" s="70" t="str">
        <f>VLOOKUP(AO590,'MATRIZ RAM VALORACIÓN'!$AD$10:$AE$45,2,0)</f>
        <v>Medio</v>
      </c>
      <c r="AQ590" s="189"/>
      <c r="AR590" s="189"/>
      <c r="AS590" s="110"/>
      <c r="AT590" s="88">
        <f t="shared" si="114"/>
        <v>15</v>
      </c>
      <c r="AU590" s="88">
        <f t="shared" si="115"/>
        <v>70</v>
      </c>
      <c r="AV590" s="89">
        <f t="shared" si="108"/>
        <v>85</v>
      </c>
    </row>
    <row r="591" spans="1:48" ht="164.25" hidden="1" customHeight="1" x14ac:dyDescent="0.3">
      <c r="A591" s="98" t="s">
        <v>270</v>
      </c>
      <c r="B591" s="98" t="s">
        <v>1596</v>
      </c>
      <c r="C591" s="162" t="s">
        <v>1165</v>
      </c>
      <c r="D591" s="101" t="s">
        <v>1579</v>
      </c>
      <c r="E591" s="68" t="s">
        <v>264</v>
      </c>
      <c r="F591" s="68" t="s">
        <v>264</v>
      </c>
      <c r="G591" s="68" t="s">
        <v>264</v>
      </c>
      <c r="H591" s="68" t="s">
        <v>264</v>
      </c>
      <c r="I591" s="68" t="s">
        <v>264</v>
      </c>
      <c r="J591" s="68" t="s">
        <v>264</v>
      </c>
      <c r="K591" s="95" t="s">
        <v>29</v>
      </c>
      <c r="L591" s="95" t="s">
        <v>8</v>
      </c>
      <c r="M591" s="69" t="str">
        <f t="shared" si="112"/>
        <v>B - Raro / 6 - Catastrófico</v>
      </c>
      <c r="N591" s="69" t="str">
        <f t="shared" si="113"/>
        <v>B6</v>
      </c>
      <c r="O591" s="70" t="str">
        <f>VLOOKUP(N591,'MATRIZ RAM VALORACIÓN'!$AD$10:$AE$45,2,0)</f>
        <v>Intermedio</v>
      </c>
      <c r="P591" s="71" t="str">
        <f t="shared" si="116"/>
        <v>Medio</v>
      </c>
      <c r="Q591" s="101" t="s">
        <v>1166</v>
      </c>
      <c r="R591" s="101" t="s">
        <v>1167</v>
      </c>
      <c r="S591" s="180" t="s">
        <v>18</v>
      </c>
      <c r="T591" s="115" t="s">
        <v>1542</v>
      </c>
      <c r="U591" s="73" t="s">
        <v>311</v>
      </c>
      <c r="V591" s="73" t="s">
        <v>265</v>
      </c>
      <c r="W591" s="68" t="s">
        <v>264</v>
      </c>
      <c r="X591" s="68" t="s">
        <v>264</v>
      </c>
      <c r="Y591" s="68" t="s">
        <v>264</v>
      </c>
      <c r="Z591" s="68" t="s">
        <v>264</v>
      </c>
      <c r="AA591" s="68" t="s">
        <v>264</v>
      </c>
      <c r="AB591" s="68" t="s">
        <v>264</v>
      </c>
      <c r="AC591" s="68" t="s">
        <v>264</v>
      </c>
      <c r="AD591" s="68" t="s">
        <v>264</v>
      </c>
      <c r="AE591" s="68" t="s">
        <v>264</v>
      </c>
      <c r="AF591" s="68" t="s">
        <v>264</v>
      </c>
      <c r="AG591" s="68" t="s">
        <v>273</v>
      </c>
      <c r="AH591" s="73" t="s">
        <v>22</v>
      </c>
      <c r="AI591" s="74" t="str">
        <f t="shared" si="117"/>
        <v>Moderado</v>
      </c>
      <c r="AJ591" s="75" t="s">
        <v>313</v>
      </c>
      <c r="AK591" s="99" t="s">
        <v>10</v>
      </c>
      <c r="AL591" s="99" t="s">
        <v>17</v>
      </c>
      <c r="AM591" s="98" t="str">
        <f t="shared" si="118"/>
        <v>B6FuerteDirectamente Indirectamente</v>
      </c>
      <c r="AN591" s="75" t="str">
        <f>VLOOKUP(AO591,Hoja3!$G$2:$H$648,2,0)</f>
        <v>A:Improbable / 5:Extremo</v>
      </c>
      <c r="AO591" s="69" t="str">
        <f>VLOOKUP(AM591,Hoja3!F:G,2,0)</f>
        <v>A5</v>
      </c>
      <c r="AP591" s="70" t="str">
        <f>VLOOKUP(AO591,'MATRIZ RAM VALORACIÓN'!$AD$10:$AE$45,2,0)</f>
        <v>Medio</v>
      </c>
      <c r="AQ591" s="189"/>
      <c r="AR591" s="189"/>
      <c r="AS591" s="110"/>
      <c r="AT591" s="88">
        <f t="shared" si="114"/>
        <v>15</v>
      </c>
      <c r="AU591" s="88">
        <f t="shared" si="115"/>
        <v>70</v>
      </c>
      <c r="AV591" s="89">
        <f t="shared" si="108"/>
        <v>85</v>
      </c>
    </row>
    <row r="592" spans="1:48" ht="164.25" hidden="1" customHeight="1" x14ac:dyDescent="0.3">
      <c r="A592" s="98" t="s">
        <v>270</v>
      </c>
      <c r="B592" s="98" t="s">
        <v>1596</v>
      </c>
      <c r="C592" s="162" t="s">
        <v>1165</v>
      </c>
      <c r="D592" s="101" t="s">
        <v>1579</v>
      </c>
      <c r="E592" s="68" t="s">
        <v>264</v>
      </c>
      <c r="F592" s="68" t="s">
        <v>264</v>
      </c>
      <c r="G592" s="68" t="s">
        <v>264</v>
      </c>
      <c r="H592" s="68" t="s">
        <v>264</v>
      </c>
      <c r="I592" s="68" t="s">
        <v>264</v>
      </c>
      <c r="J592" s="68" t="s">
        <v>264</v>
      </c>
      <c r="K592" s="95" t="s">
        <v>29</v>
      </c>
      <c r="L592" s="95" t="s">
        <v>8</v>
      </c>
      <c r="M592" s="69" t="str">
        <f t="shared" si="112"/>
        <v>B - Raro / 6 - Catastrófico</v>
      </c>
      <c r="N592" s="69" t="str">
        <f t="shared" si="113"/>
        <v>B6</v>
      </c>
      <c r="O592" s="70" t="str">
        <f>VLOOKUP(N592,'MATRIZ RAM VALORACIÓN'!$AD$10:$AE$45,2,0)</f>
        <v>Intermedio</v>
      </c>
      <c r="P592" s="71" t="str">
        <f t="shared" si="116"/>
        <v>Medio</v>
      </c>
      <c r="Q592" s="101" t="s">
        <v>1171</v>
      </c>
      <c r="R592" s="101" t="s">
        <v>3260</v>
      </c>
      <c r="S592" s="180" t="s">
        <v>18</v>
      </c>
      <c r="T592" s="115" t="s">
        <v>3221</v>
      </c>
      <c r="U592" s="73" t="s">
        <v>311</v>
      </c>
      <c r="V592" s="73" t="s">
        <v>265</v>
      </c>
      <c r="W592" s="68" t="s">
        <v>264</v>
      </c>
      <c r="X592" s="68" t="s">
        <v>264</v>
      </c>
      <c r="Y592" s="68" t="s">
        <v>264</v>
      </c>
      <c r="Z592" s="68" t="s">
        <v>264</v>
      </c>
      <c r="AA592" s="68" t="s">
        <v>264</v>
      </c>
      <c r="AB592" s="68" t="s">
        <v>264</v>
      </c>
      <c r="AC592" s="68" t="s">
        <v>264</v>
      </c>
      <c r="AD592" s="68" t="s">
        <v>264</v>
      </c>
      <c r="AE592" s="68" t="s">
        <v>264</v>
      </c>
      <c r="AF592" s="68" t="s">
        <v>264</v>
      </c>
      <c r="AG592" s="68" t="s">
        <v>273</v>
      </c>
      <c r="AH592" s="73" t="s">
        <v>22</v>
      </c>
      <c r="AI592" s="74" t="str">
        <f t="shared" si="117"/>
        <v>Moderado</v>
      </c>
      <c r="AJ592" s="75" t="s">
        <v>313</v>
      </c>
      <c r="AK592" s="99" t="s">
        <v>10</v>
      </c>
      <c r="AL592" s="99" t="s">
        <v>17</v>
      </c>
      <c r="AM592" s="98" t="str">
        <f t="shared" si="118"/>
        <v>B6FuerteDirectamente Indirectamente</v>
      </c>
      <c r="AN592" s="75" t="str">
        <f>VLOOKUP(AO592,Hoja3!$G$2:$H$648,2,0)</f>
        <v>A:Improbable / 5:Extremo</v>
      </c>
      <c r="AO592" s="69" t="str">
        <f>VLOOKUP(AM592,Hoja3!F:G,2,0)</f>
        <v>A5</v>
      </c>
      <c r="AP592" s="70" t="str">
        <f>VLOOKUP(AO592,'MATRIZ RAM VALORACIÓN'!$AD$10:$AE$45,2,0)</f>
        <v>Medio</v>
      </c>
      <c r="AQ592" s="189"/>
      <c r="AR592" s="189"/>
      <c r="AS592" s="110"/>
      <c r="AT592" s="88">
        <f t="shared" si="114"/>
        <v>15</v>
      </c>
      <c r="AU592" s="88">
        <f t="shared" si="115"/>
        <v>70</v>
      </c>
      <c r="AV592" s="89">
        <f t="shared" si="108"/>
        <v>85</v>
      </c>
    </row>
    <row r="593" spans="1:48" s="117" customFormat="1" ht="164.25" hidden="1" customHeight="1" x14ac:dyDescent="0.3">
      <c r="A593" s="98" t="s">
        <v>270</v>
      </c>
      <c r="B593" s="98" t="s">
        <v>1596</v>
      </c>
      <c r="C593" s="162" t="s">
        <v>1165</v>
      </c>
      <c r="D593" s="101" t="s">
        <v>1579</v>
      </c>
      <c r="E593" s="68" t="s">
        <v>264</v>
      </c>
      <c r="F593" s="68" t="s">
        <v>264</v>
      </c>
      <c r="G593" s="68" t="s">
        <v>264</v>
      </c>
      <c r="H593" s="68" t="s">
        <v>264</v>
      </c>
      <c r="I593" s="68" t="s">
        <v>264</v>
      </c>
      <c r="J593" s="68" t="s">
        <v>264</v>
      </c>
      <c r="K593" s="95" t="s">
        <v>29</v>
      </c>
      <c r="L593" s="95" t="s">
        <v>8</v>
      </c>
      <c r="M593" s="69" t="str">
        <f t="shared" si="112"/>
        <v>B - Raro / 6 - Catastrófico</v>
      </c>
      <c r="N593" s="69" t="str">
        <f t="shared" si="113"/>
        <v>B6</v>
      </c>
      <c r="O593" s="70" t="str">
        <f>VLOOKUP(N593,'MATRIZ RAM VALORACIÓN'!$AD$10:$AE$45,2,0)</f>
        <v>Intermedio</v>
      </c>
      <c r="P593" s="71" t="str">
        <f t="shared" si="116"/>
        <v>Medio</v>
      </c>
      <c r="Q593" s="101" t="s">
        <v>1168</v>
      </c>
      <c r="R593" s="101" t="s">
        <v>1169</v>
      </c>
      <c r="S593" s="180" t="s">
        <v>359</v>
      </c>
      <c r="T593" s="174" t="s">
        <v>1170</v>
      </c>
      <c r="U593" s="73" t="s">
        <v>318</v>
      </c>
      <c r="V593" s="73" t="s">
        <v>267</v>
      </c>
      <c r="W593" s="68" t="s">
        <v>264</v>
      </c>
      <c r="X593" s="68" t="s">
        <v>264</v>
      </c>
      <c r="Y593" s="68" t="s">
        <v>264</v>
      </c>
      <c r="Z593" s="68" t="s">
        <v>264</v>
      </c>
      <c r="AA593" s="68" t="s">
        <v>264</v>
      </c>
      <c r="AB593" s="68" t="s">
        <v>264</v>
      </c>
      <c r="AC593" s="68" t="s">
        <v>264</v>
      </c>
      <c r="AD593" s="68" t="s">
        <v>264</v>
      </c>
      <c r="AE593" s="68" t="s">
        <v>264</v>
      </c>
      <c r="AF593" s="68" t="s">
        <v>264</v>
      </c>
      <c r="AG593" s="68" t="s">
        <v>273</v>
      </c>
      <c r="AH593" s="73" t="s">
        <v>22</v>
      </c>
      <c r="AI593" s="74" t="str">
        <f t="shared" si="117"/>
        <v>Moderado</v>
      </c>
      <c r="AJ593" s="75" t="s">
        <v>313</v>
      </c>
      <c r="AK593" s="99" t="s">
        <v>10</v>
      </c>
      <c r="AL593" s="99" t="s">
        <v>17</v>
      </c>
      <c r="AM593" s="98" t="str">
        <f t="shared" si="118"/>
        <v>B6FuerteDirectamente Indirectamente</v>
      </c>
      <c r="AN593" s="75" t="str">
        <f>VLOOKUP(AO593,Hoja3!$G$2:$H$648,2,0)</f>
        <v>A:Improbable / 5:Extremo</v>
      </c>
      <c r="AO593" s="69" t="str">
        <f>VLOOKUP(AM593,Hoja3!F:G,2,0)</f>
        <v>A5</v>
      </c>
      <c r="AP593" s="70" t="str">
        <f>VLOOKUP(AO593,'MATRIZ RAM VALORACIÓN'!$AD$10:$AE$45,2,0)</f>
        <v>Medio</v>
      </c>
      <c r="AQ593" s="189"/>
      <c r="AR593" s="189"/>
      <c r="AS593" s="110"/>
      <c r="AT593" s="88">
        <f t="shared" si="114"/>
        <v>5</v>
      </c>
      <c r="AU593" s="88">
        <f t="shared" si="115"/>
        <v>70</v>
      </c>
      <c r="AV593" s="89">
        <f t="shared" si="108"/>
        <v>75</v>
      </c>
    </row>
    <row r="594" spans="1:48" s="117" customFormat="1" ht="164.25" hidden="1" customHeight="1" x14ac:dyDescent="0.3">
      <c r="A594" s="98" t="s">
        <v>270</v>
      </c>
      <c r="B594" s="98" t="s">
        <v>1596</v>
      </c>
      <c r="C594" s="162" t="s">
        <v>1161</v>
      </c>
      <c r="D594" s="101" t="s">
        <v>1162</v>
      </c>
      <c r="E594" s="68" t="s">
        <v>264</v>
      </c>
      <c r="F594" s="68" t="s">
        <v>264</v>
      </c>
      <c r="G594" s="68" t="s">
        <v>264</v>
      </c>
      <c r="H594" s="68" t="s">
        <v>264</v>
      </c>
      <c r="I594" s="68" t="s">
        <v>264</v>
      </c>
      <c r="J594" s="68" t="s">
        <v>264</v>
      </c>
      <c r="K594" s="95" t="s">
        <v>29</v>
      </c>
      <c r="L594" s="95" t="s">
        <v>14</v>
      </c>
      <c r="M594" s="69" t="str">
        <f t="shared" si="112"/>
        <v>B - Raro / 5 - Extremo</v>
      </c>
      <c r="N594" s="69" t="str">
        <f t="shared" si="113"/>
        <v>B5</v>
      </c>
      <c r="O594" s="70" t="str">
        <f>VLOOKUP(N594,'MATRIZ RAM VALORACIÓN'!$AD$10:$AE$45,2,0)</f>
        <v>Intermedio</v>
      </c>
      <c r="P594" s="71" t="str">
        <f t="shared" si="116"/>
        <v>Medio</v>
      </c>
      <c r="Q594" s="101" t="s">
        <v>1926</v>
      </c>
      <c r="R594" s="101" t="s">
        <v>2356</v>
      </c>
      <c r="S594" s="180" t="s">
        <v>38</v>
      </c>
      <c r="T594" s="115" t="s">
        <v>2159</v>
      </c>
      <c r="U594" s="73" t="s">
        <v>318</v>
      </c>
      <c r="V594" s="73" t="s">
        <v>267</v>
      </c>
      <c r="W594" s="68" t="s">
        <v>264</v>
      </c>
      <c r="X594" s="68" t="s">
        <v>264</v>
      </c>
      <c r="Y594" s="68" t="s">
        <v>264</v>
      </c>
      <c r="Z594" s="68" t="s">
        <v>264</v>
      </c>
      <c r="AA594" s="68" t="s">
        <v>264</v>
      </c>
      <c r="AB594" s="68" t="s">
        <v>264</v>
      </c>
      <c r="AC594" s="68" t="s">
        <v>264</v>
      </c>
      <c r="AD594" s="68" t="s">
        <v>264</v>
      </c>
      <c r="AE594" s="68" t="s">
        <v>264</v>
      </c>
      <c r="AF594" s="68" t="s">
        <v>264</v>
      </c>
      <c r="AG594" s="68" t="s">
        <v>273</v>
      </c>
      <c r="AH594" s="73" t="s">
        <v>22</v>
      </c>
      <c r="AI594" s="74" t="str">
        <f t="shared" si="117"/>
        <v>Moderado</v>
      </c>
      <c r="AJ594" s="75" t="s">
        <v>313</v>
      </c>
      <c r="AK594" s="99" t="s">
        <v>10</v>
      </c>
      <c r="AL594" s="99" t="s">
        <v>17</v>
      </c>
      <c r="AM594" s="98" t="str">
        <f t="shared" si="118"/>
        <v>B5FuerteDirectamente Indirectamente</v>
      </c>
      <c r="AN594" s="75" t="str">
        <f>VLOOKUP(AO594,Hoja3!$G$2:$H$648,2,0)</f>
        <v>A:Improbable / 4:Mayor</v>
      </c>
      <c r="AO594" s="69" t="str">
        <f>VLOOKUP(AM594,Hoja3!F:G,2,0)</f>
        <v>A4</v>
      </c>
      <c r="AP594" s="70" t="str">
        <f>VLOOKUP(AO594,'MATRIZ RAM VALORACIÓN'!$AD$10:$AE$45,2,0)</f>
        <v>Bajo</v>
      </c>
      <c r="AQ594" s="189"/>
      <c r="AR594" s="189"/>
      <c r="AS594" s="110"/>
      <c r="AT594" s="88">
        <f t="shared" si="114"/>
        <v>5</v>
      </c>
      <c r="AU594" s="88">
        <f t="shared" si="115"/>
        <v>70</v>
      </c>
      <c r="AV594" s="89">
        <f t="shared" si="108"/>
        <v>75</v>
      </c>
    </row>
    <row r="595" spans="1:48" s="117" customFormat="1" ht="164.25" hidden="1" customHeight="1" x14ac:dyDescent="0.3">
      <c r="A595" s="98" t="s">
        <v>270</v>
      </c>
      <c r="B595" s="98" t="s">
        <v>1596</v>
      </c>
      <c r="C595" s="162" t="s">
        <v>1161</v>
      </c>
      <c r="D595" s="101" t="s">
        <v>1162</v>
      </c>
      <c r="E595" s="68" t="s">
        <v>264</v>
      </c>
      <c r="F595" s="68" t="s">
        <v>264</v>
      </c>
      <c r="G595" s="68" t="s">
        <v>264</v>
      </c>
      <c r="H595" s="68" t="s">
        <v>264</v>
      </c>
      <c r="I595" s="68" t="s">
        <v>264</v>
      </c>
      <c r="J595" s="68" t="s">
        <v>264</v>
      </c>
      <c r="K595" s="95" t="s">
        <v>29</v>
      </c>
      <c r="L595" s="95" t="s">
        <v>14</v>
      </c>
      <c r="M595" s="69" t="str">
        <f t="shared" si="112"/>
        <v>B - Raro / 5 - Extremo</v>
      </c>
      <c r="N595" s="69" t="str">
        <f t="shared" si="113"/>
        <v>B5</v>
      </c>
      <c r="O595" s="70" t="str">
        <f>VLOOKUP(N595,'MATRIZ RAM VALORACIÓN'!$AD$10:$AE$45,2,0)</f>
        <v>Intermedio</v>
      </c>
      <c r="P595" s="71" t="str">
        <f t="shared" si="116"/>
        <v>Medio</v>
      </c>
      <c r="Q595" s="101" t="s">
        <v>1927</v>
      </c>
      <c r="R595" s="101" t="s">
        <v>1163</v>
      </c>
      <c r="S595" s="180" t="s">
        <v>45</v>
      </c>
      <c r="T595" s="115" t="s">
        <v>1164</v>
      </c>
      <c r="U595" s="73" t="s">
        <v>318</v>
      </c>
      <c r="V595" s="73" t="s">
        <v>265</v>
      </c>
      <c r="W595" s="68" t="s">
        <v>264</v>
      </c>
      <c r="X595" s="68" t="s">
        <v>264</v>
      </c>
      <c r="Y595" s="68" t="s">
        <v>264</v>
      </c>
      <c r="Z595" s="68" t="s">
        <v>264</v>
      </c>
      <c r="AA595" s="68" t="s">
        <v>264</v>
      </c>
      <c r="AB595" s="68" t="s">
        <v>264</v>
      </c>
      <c r="AC595" s="68" t="s">
        <v>264</v>
      </c>
      <c r="AD595" s="68" t="s">
        <v>264</v>
      </c>
      <c r="AE595" s="68" t="s">
        <v>264</v>
      </c>
      <c r="AF595" s="68" t="s">
        <v>264</v>
      </c>
      <c r="AG595" s="68" t="s">
        <v>273</v>
      </c>
      <c r="AH595" s="73" t="s">
        <v>22</v>
      </c>
      <c r="AI595" s="74" t="str">
        <f t="shared" si="117"/>
        <v>Moderado</v>
      </c>
      <c r="AJ595" s="75" t="s">
        <v>313</v>
      </c>
      <c r="AK595" s="99" t="s">
        <v>10</v>
      </c>
      <c r="AL595" s="99" t="s">
        <v>17</v>
      </c>
      <c r="AM595" s="98" t="str">
        <f t="shared" si="118"/>
        <v>B5FuerteDirectamente Indirectamente</v>
      </c>
      <c r="AN595" s="75" t="str">
        <f>VLOOKUP(AO595,Hoja3!$G$2:$H$648,2,0)</f>
        <v>A:Improbable / 4:Mayor</v>
      </c>
      <c r="AO595" s="69" t="str">
        <f>VLOOKUP(AM595,Hoja3!F:G,2,0)</f>
        <v>A4</v>
      </c>
      <c r="AP595" s="70" t="str">
        <f>VLOOKUP(AO595,'MATRIZ RAM VALORACIÓN'!$AD$10:$AE$45,2,0)</f>
        <v>Bajo</v>
      </c>
      <c r="AQ595" s="189"/>
      <c r="AR595" s="189"/>
      <c r="AS595" s="110"/>
      <c r="AT595" s="88">
        <f t="shared" si="114"/>
        <v>5</v>
      </c>
      <c r="AU595" s="88">
        <f t="shared" si="115"/>
        <v>70</v>
      </c>
      <c r="AV595" s="89">
        <f t="shared" si="108"/>
        <v>75</v>
      </c>
    </row>
    <row r="596" spans="1:48" s="117" customFormat="1" ht="164.25" hidden="1" customHeight="1" x14ac:dyDescent="0.3">
      <c r="A596" s="98" t="s">
        <v>270</v>
      </c>
      <c r="B596" s="98" t="s">
        <v>1596</v>
      </c>
      <c r="C596" s="162" t="s">
        <v>1155</v>
      </c>
      <c r="D596" s="101" t="s">
        <v>1156</v>
      </c>
      <c r="E596" s="68" t="s">
        <v>264</v>
      </c>
      <c r="F596" s="68" t="s">
        <v>264</v>
      </c>
      <c r="G596" s="68" t="s">
        <v>264</v>
      </c>
      <c r="H596" s="68" t="s">
        <v>264</v>
      </c>
      <c r="I596" s="68" t="s">
        <v>264</v>
      </c>
      <c r="J596" s="68" t="s">
        <v>264</v>
      </c>
      <c r="K596" s="95" t="s">
        <v>25</v>
      </c>
      <c r="L596" s="95" t="s">
        <v>21</v>
      </c>
      <c r="M596" s="69" t="str">
        <f t="shared" si="112"/>
        <v>C - Posible / 4 - Mayor</v>
      </c>
      <c r="N596" s="69" t="str">
        <f t="shared" si="113"/>
        <v>C4</v>
      </c>
      <c r="O596" s="70" t="str">
        <f>VLOOKUP(N596,'MATRIZ RAM VALORACIÓN'!$AD$10:$AE$45,2,0)</f>
        <v>Intermedio</v>
      </c>
      <c r="P596" s="71" t="str">
        <f t="shared" si="116"/>
        <v>Medio</v>
      </c>
      <c r="Q596" s="101" t="s">
        <v>1923</v>
      </c>
      <c r="R596" s="101" t="s">
        <v>1720</v>
      </c>
      <c r="S596" s="180" t="s">
        <v>359</v>
      </c>
      <c r="T596" s="115" t="s">
        <v>3167</v>
      </c>
      <c r="U596" s="73" t="s">
        <v>318</v>
      </c>
      <c r="V596" s="73" t="s">
        <v>267</v>
      </c>
      <c r="W596" s="68" t="s">
        <v>264</v>
      </c>
      <c r="X596" s="68" t="s">
        <v>264</v>
      </c>
      <c r="Y596" s="68" t="s">
        <v>264</v>
      </c>
      <c r="Z596" s="68" t="s">
        <v>264</v>
      </c>
      <c r="AA596" s="68" t="s">
        <v>264</v>
      </c>
      <c r="AB596" s="68" t="s">
        <v>264</v>
      </c>
      <c r="AC596" s="68" t="s">
        <v>264</v>
      </c>
      <c r="AD596" s="68" t="s">
        <v>264</v>
      </c>
      <c r="AE596" s="68" t="s">
        <v>264</v>
      </c>
      <c r="AF596" s="68" t="s">
        <v>264</v>
      </c>
      <c r="AG596" s="68" t="s">
        <v>273</v>
      </c>
      <c r="AH596" s="73" t="s">
        <v>22</v>
      </c>
      <c r="AI596" s="74" t="str">
        <f t="shared" si="117"/>
        <v>Moderado</v>
      </c>
      <c r="AJ596" s="75" t="s">
        <v>313</v>
      </c>
      <c r="AK596" s="99" t="s">
        <v>10</v>
      </c>
      <c r="AL596" s="99" t="s">
        <v>17</v>
      </c>
      <c r="AM596" s="98" t="str">
        <f t="shared" si="118"/>
        <v>C4FuerteDirectamente Indirectamente</v>
      </c>
      <c r="AN596" s="75" t="str">
        <f>VLOOKUP(AO596,Hoja3!$G$2:$H$648,2,0)</f>
        <v>A:Improbable / 3:Moderado</v>
      </c>
      <c r="AO596" s="69" t="str">
        <f>VLOOKUP(AM596,Hoja3!F:G,2,0)</f>
        <v>A3</v>
      </c>
      <c r="AP596" s="70" t="str">
        <f>VLOOKUP(AO596,'MATRIZ RAM VALORACIÓN'!$AD$10:$AE$45,2,0)</f>
        <v>Bajo</v>
      </c>
      <c r="AQ596" s="189"/>
      <c r="AR596" s="189"/>
      <c r="AS596" s="110"/>
      <c r="AT596" s="88">
        <f t="shared" si="114"/>
        <v>5</v>
      </c>
      <c r="AU596" s="88">
        <f t="shared" si="115"/>
        <v>70</v>
      </c>
      <c r="AV596" s="89">
        <f t="shared" si="108"/>
        <v>75</v>
      </c>
    </row>
    <row r="597" spans="1:48" ht="164.25" hidden="1" customHeight="1" x14ac:dyDescent="0.3">
      <c r="A597" s="98" t="s">
        <v>270</v>
      </c>
      <c r="B597" s="98" t="s">
        <v>1596</v>
      </c>
      <c r="C597" s="162" t="s">
        <v>1155</v>
      </c>
      <c r="D597" s="101" t="s">
        <v>1156</v>
      </c>
      <c r="E597" s="68" t="s">
        <v>264</v>
      </c>
      <c r="F597" s="68" t="s">
        <v>264</v>
      </c>
      <c r="G597" s="68" t="s">
        <v>264</v>
      </c>
      <c r="H597" s="68" t="s">
        <v>264</v>
      </c>
      <c r="I597" s="68" t="s">
        <v>264</v>
      </c>
      <c r="J597" s="68" t="s">
        <v>264</v>
      </c>
      <c r="K597" s="95" t="s">
        <v>25</v>
      </c>
      <c r="L597" s="95" t="s">
        <v>21</v>
      </c>
      <c r="M597" s="69" t="str">
        <f t="shared" si="112"/>
        <v>C - Posible / 4 - Mayor</v>
      </c>
      <c r="N597" s="69" t="str">
        <f t="shared" si="113"/>
        <v>C4</v>
      </c>
      <c r="O597" s="70" t="str">
        <f>VLOOKUP(N597,'MATRIZ RAM VALORACIÓN'!$AD$10:$AE$45,2,0)</f>
        <v>Intermedio</v>
      </c>
      <c r="P597" s="71" t="str">
        <f t="shared" si="116"/>
        <v>Medio</v>
      </c>
      <c r="Q597" s="101" t="s">
        <v>1924</v>
      </c>
      <c r="R597" s="101" t="s">
        <v>1158</v>
      </c>
      <c r="S597" s="180" t="s">
        <v>33</v>
      </c>
      <c r="T597" s="174" t="s">
        <v>3166</v>
      </c>
      <c r="U597" s="73" t="s">
        <v>318</v>
      </c>
      <c r="V597" s="73" t="s">
        <v>267</v>
      </c>
      <c r="W597" s="68" t="s">
        <v>264</v>
      </c>
      <c r="X597" s="68" t="s">
        <v>264</v>
      </c>
      <c r="Y597" s="68" t="s">
        <v>264</v>
      </c>
      <c r="Z597" s="68" t="s">
        <v>264</v>
      </c>
      <c r="AA597" s="68" t="s">
        <v>264</v>
      </c>
      <c r="AB597" s="68" t="s">
        <v>264</v>
      </c>
      <c r="AC597" s="68" t="s">
        <v>264</v>
      </c>
      <c r="AD597" s="68" t="s">
        <v>264</v>
      </c>
      <c r="AE597" s="68" t="s">
        <v>264</v>
      </c>
      <c r="AF597" s="68" t="s">
        <v>264</v>
      </c>
      <c r="AG597" s="68" t="s">
        <v>273</v>
      </c>
      <c r="AH597" s="73" t="s">
        <v>22</v>
      </c>
      <c r="AI597" s="74" t="str">
        <f t="shared" si="117"/>
        <v>Moderado</v>
      </c>
      <c r="AJ597" s="75" t="s">
        <v>313</v>
      </c>
      <c r="AK597" s="99" t="s">
        <v>10</v>
      </c>
      <c r="AL597" s="99" t="s">
        <v>17</v>
      </c>
      <c r="AM597" s="98" t="str">
        <f t="shared" si="118"/>
        <v>C4FuerteDirectamente Indirectamente</v>
      </c>
      <c r="AN597" s="75" t="str">
        <f>VLOOKUP(AO597,Hoja3!$G$2:$H$648,2,0)</f>
        <v>A:Improbable / 3:Moderado</v>
      </c>
      <c r="AO597" s="69" t="str">
        <f>VLOOKUP(AM597,Hoja3!F:G,2,0)</f>
        <v>A3</v>
      </c>
      <c r="AP597" s="70" t="str">
        <f>VLOOKUP(AO597,'MATRIZ RAM VALORACIÓN'!$AD$10:$AE$45,2,0)</f>
        <v>Bajo</v>
      </c>
      <c r="AQ597" s="189"/>
      <c r="AR597" s="189"/>
      <c r="AS597" s="110"/>
      <c r="AT597" s="88">
        <f t="shared" si="114"/>
        <v>5</v>
      </c>
      <c r="AU597" s="88">
        <f t="shared" si="115"/>
        <v>70</v>
      </c>
      <c r="AV597" s="89">
        <f t="shared" ref="AV597:AV615" si="119">AT597+AU597</f>
        <v>75</v>
      </c>
    </row>
    <row r="598" spans="1:48" ht="164.25" hidden="1" customHeight="1" x14ac:dyDescent="0.3">
      <c r="A598" s="98" t="s">
        <v>270</v>
      </c>
      <c r="B598" s="98" t="s">
        <v>1596</v>
      </c>
      <c r="C598" s="162" t="s">
        <v>1155</v>
      </c>
      <c r="D598" s="101" t="s">
        <v>1156</v>
      </c>
      <c r="E598" s="68" t="s">
        <v>264</v>
      </c>
      <c r="F598" s="68" t="s">
        <v>264</v>
      </c>
      <c r="G598" s="68" t="s">
        <v>264</v>
      </c>
      <c r="H598" s="68" t="s">
        <v>264</v>
      </c>
      <c r="I598" s="68" t="s">
        <v>264</v>
      </c>
      <c r="J598" s="68" t="s">
        <v>264</v>
      </c>
      <c r="K598" s="95" t="s">
        <v>25</v>
      </c>
      <c r="L598" s="95" t="s">
        <v>21</v>
      </c>
      <c r="M598" s="69" t="str">
        <f t="shared" si="112"/>
        <v>C - Posible / 4 - Mayor</v>
      </c>
      <c r="N598" s="69" t="str">
        <f t="shared" si="113"/>
        <v>C4</v>
      </c>
      <c r="O598" s="70" t="str">
        <f>VLOOKUP(N598,'MATRIZ RAM VALORACIÓN'!$AD$10:$AE$45,2,0)</f>
        <v>Intermedio</v>
      </c>
      <c r="P598" s="71" t="str">
        <f t="shared" si="116"/>
        <v>Medio</v>
      </c>
      <c r="Q598" s="101" t="s">
        <v>1925</v>
      </c>
      <c r="R598" s="101" t="s">
        <v>1160</v>
      </c>
      <c r="S598" s="180" t="s">
        <v>359</v>
      </c>
      <c r="T598" s="174" t="s">
        <v>2102</v>
      </c>
      <c r="U598" s="73" t="s">
        <v>318</v>
      </c>
      <c r="V598" s="73" t="s">
        <v>267</v>
      </c>
      <c r="W598" s="68" t="s">
        <v>264</v>
      </c>
      <c r="X598" s="68" t="s">
        <v>264</v>
      </c>
      <c r="Y598" s="68" t="s">
        <v>264</v>
      </c>
      <c r="Z598" s="68" t="s">
        <v>264</v>
      </c>
      <c r="AA598" s="68" t="s">
        <v>264</v>
      </c>
      <c r="AB598" s="68" t="s">
        <v>264</v>
      </c>
      <c r="AC598" s="68" t="s">
        <v>264</v>
      </c>
      <c r="AD598" s="68" t="s">
        <v>264</v>
      </c>
      <c r="AE598" s="68" t="s">
        <v>264</v>
      </c>
      <c r="AF598" s="68" t="s">
        <v>264</v>
      </c>
      <c r="AG598" s="68" t="s">
        <v>273</v>
      </c>
      <c r="AH598" s="73" t="s">
        <v>22</v>
      </c>
      <c r="AI598" s="74" t="str">
        <f t="shared" si="117"/>
        <v>Moderado</v>
      </c>
      <c r="AJ598" s="75" t="s">
        <v>313</v>
      </c>
      <c r="AK598" s="99" t="s">
        <v>10</v>
      </c>
      <c r="AL598" s="99" t="s">
        <v>17</v>
      </c>
      <c r="AM598" s="98" t="str">
        <f t="shared" si="118"/>
        <v>C4FuerteDirectamente Indirectamente</v>
      </c>
      <c r="AN598" s="75" t="str">
        <f>VLOOKUP(AO598,Hoja3!$G$2:$H$648,2,0)</f>
        <v>A:Improbable / 3:Moderado</v>
      </c>
      <c r="AO598" s="69" t="str">
        <f>VLOOKUP(AM598,Hoja3!F:G,2,0)</f>
        <v>A3</v>
      </c>
      <c r="AP598" s="70" t="str">
        <f>VLOOKUP(AO598,'MATRIZ RAM VALORACIÓN'!$AD$10:$AE$45,2,0)</f>
        <v>Bajo</v>
      </c>
      <c r="AQ598" s="189"/>
      <c r="AR598" s="189"/>
      <c r="AS598" s="110"/>
      <c r="AT598" s="88">
        <f t="shared" si="114"/>
        <v>5</v>
      </c>
      <c r="AU598" s="88">
        <f t="shared" si="115"/>
        <v>70</v>
      </c>
      <c r="AV598" s="89">
        <f t="shared" si="119"/>
        <v>75</v>
      </c>
    </row>
    <row r="599" spans="1:48" ht="117" hidden="1" customHeight="1" x14ac:dyDescent="0.3">
      <c r="A599" s="98" t="s">
        <v>270</v>
      </c>
      <c r="B599" s="98" t="s">
        <v>1596</v>
      </c>
      <c r="C599" s="162" t="s">
        <v>1151</v>
      </c>
      <c r="D599" s="101" t="s">
        <v>1152</v>
      </c>
      <c r="E599" s="68" t="s">
        <v>264</v>
      </c>
      <c r="F599" s="68" t="s">
        <v>264</v>
      </c>
      <c r="G599" s="68" t="s">
        <v>264</v>
      </c>
      <c r="H599" s="68" t="s">
        <v>264</v>
      </c>
      <c r="I599" s="68" t="s">
        <v>264</v>
      </c>
      <c r="J599" s="68" t="s">
        <v>264</v>
      </c>
      <c r="K599" s="95" t="s">
        <v>25</v>
      </c>
      <c r="L599" s="95" t="s">
        <v>21</v>
      </c>
      <c r="M599" s="69" t="str">
        <f t="shared" si="112"/>
        <v>C - Posible / 4 - Mayor</v>
      </c>
      <c r="N599" s="69" t="str">
        <f t="shared" si="113"/>
        <v>C4</v>
      </c>
      <c r="O599" s="70" t="str">
        <f>VLOOKUP(N599,'MATRIZ RAM VALORACIÓN'!$AD$10:$AE$45,2,0)</f>
        <v>Intermedio</v>
      </c>
      <c r="P599" s="71" t="str">
        <f t="shared" si="116"/>
        <v>Medio</v>
      </c>
      <c r="Q599" s="101" t="s">
        <v>1922</v>
      </c>
      <c r="R599" s="101" t="s">
        <v>1153</v>
      </c>
      <c r="S599" s="180" t="s">
        <v>45</v>
      </c>
      <c r="T599" s="94" t="s">
        <v>2158</v>
      </c>
      <c r="U599" s="73" t="s">
        <v>318</v>
      </c>
      <c r="V599" s="73" t="s">
        <v>267</v>
      </c>
      <c r="W599" s="68" t="s">
        <v>264</v>
      </c>
      <c r="X599" s="68" t="s">
        <v>264</v>
      </c>
      <c r="Y599" s="68" t="s">
        <v>264</v>
      </c>
      <c r="Z599" s="68" t="s">
        <v>264</v>
      </c>
      <c r="AA599" s="68" t="s">
        <v>264</v>
      </c>
      <c r="AB599" s="68" t="s">
        <v>264</v>
      </c>
      <c r="AC599" s="68" t="s">
        <v>264</v>
      </c>
      <c r="AD599" s="68" t="s">
        <v>264</v>
      </c>
      <c r="AE599" s="68" t="s">
        <v>264</v>
      </c>
      <c r="AF599" s="68" t="s">
        <v>264</v>
      </c>
      <c r="AG599" s="68" t="s">
        <v>273</v>
      </c>
      <c r="AH599" s="73" t="s">
        <v>22</v>
      </c>
      <c r="AI599" s="74" t="str">
        <f t="shared" si="117"/>
        <v>Moderado</v>
      </c>
      <c r="AJ599" s="75" t="s">
        <v>313</v>
      </c>
      <c r="AK599" s="99" t="s">
        <v>10</v>
      </c>
      <c r="AL599" s="99" t="s">
        <v>17</v>
      </c>
      <c r="AM599" s="98" t="str">
        <f t="shared" si="118"/>
        <v>C4FuerteDirectamente Indirectamente</v>
      </c>
      <c r="AN599" s="75" t="str">
        <f>VLOOKUP(AO599,Hoja3!$G$2:$H$648,2,0)</f>
        <v>A:Improbable / 3:Moderado</v>
      </c>
      <c r="AO599" s="69" t="str">
        <f>VLOOKUP(AM599,Hoja3!F:G,2,0)</f>
        <v>A3</v>
      </c>
      <c r="AP599" s="70" t="str">
        <f>VLOOKUP(AO599,'MATRIZ RAM VALORACIÓN'!$AD$10:$AE$45,2,0)</f>
        <v>Bajo</v>
      </c>
      <c r="AQ599" s="189"/>
      <c r="AR599" s="189"/>
      <c r="AS599" s="110"/>
      <c r="AT599" s="88">
        <f t="shared" si="114"/>
        <v>5</v>
      </c>
      <c r="AU599" s="88">
        <f t="shared" si="115"/>
        <v>70</v>
      </c>
      <c r="AV599" s="89">
        <f t="shared" si="119"/>
        <v>75</v>
      </c>
    </row>
    <row r="600" spans="1:48" ht="164.25" customHeight="1" x14ac:dyDescent="0.3">
      <c r="A600" s="98" t="s">
        <v>270</v>
      </c>
      <c r="B600" s="98" t="s">
        <v>1596</v>
      </c>
      <c r="C600" s="334" t="s">
        <v>2036</v>
      </c>
      <c r="D600" s="101" t="s">
        <v>3214</v>
      </c>
      <c r="E600" s="68" t="s">
        <v>273</v>
      </c>
      <c r="F600" s="68" t="s">
        <v>273</v>
      </c>
      <c r="G600" s="68" t="s">
        <v>264</v>
      </c>
      <c r="H600" s="68" t="s">
        <v>273</v>
      </c>
      <c r="I600" s="68" t="s">
        <v>264</v>
      </c>
      <c r="J600" s="68" t="s">
        <v>273</v>
      </c>
      <c r="K600" s="95" t="s">
        <v>13</v>
      </c>
      <c r="L600" s="95" t="s">
        <v>14</v>
      </c>
      <c r="M600" s="69" t="str">
        <f t="shared" si="112"/>
        <v>E - Muy Probable / 5 - Extremo</v>
      </c>
      <c r="N600" s="69" t="str">
        <f t="shared" si="113"/>
        <v>E5</v>
      </c>
      <c r="O600" s="70" t="str">
        <f>VLOOKUP(N600,'MATRIZ RAM VALORACIÓN'!$AD$10:$AE$45,2,0)</f>
        <v>Alto</v>
      </c>
      <c r="P600" s="71" t="str">
        <f t="shared" si="116"/>
        <v>Alto</v>
      </c>
      <c r="Q600" s="145" t="s">
        <v>1899</v>
      </c>
      <c r="R600" s="147" t="s">
        <v>1900</v>
      </c>
      <c r="S600" s="180" t="s">
        <v>33</v>
      </c>
      <c r="T600" s="146" t="s">
        <v>2380</v>
      </c>
      <c r="U600" s="84" t="s">
        <v>318</v>
      </c>
      <c r="V600" s="73" t="s">
        <v>267</v>
      </c>
      <c r="W600" s="68" t="s">
        <v>273</v>
      </c>
      <c r="X600" s="68" t="s">
        <v>273</v>
      </c>
      <c r="Y600" s="68" t="s">
        <v>273</v>
      </c>
      <c r="Z600" s="68" t="s">
        <v>273</v>
      </c>
      <c r="AA600" s="68" t="s">
        <v>273</v>
      </c>
      <c r="AB600" s="68" t="s">
        <v>273</v>
      </c>
      <c r="AC600" s="68" t="s">
        <v>264</v>
      </c>
      <c r="AD600" s="68" t="s">
        <v>264</v>
      </c>
      <c r="AE600" s="68" t="s">
        <v>264</v>
      </c>
      <c r="AF600" s="68" t="s">
        <v>264</v>
      </c>
      <c r="AG600" s="68" t="s">
        <v>273</v>
      </c>
      <c r="AH600" s="73" t="s">
        <v>22</v>
      </c>
      <c r="AI600" s="74" t="str">
        <f t="shared" si="117"/>
        <v>Moderado</v>
      </c>
      <c r="AJ600" s="75" t="s">
        <v>313</v>
      </c>
      <c r="AK600" s="99" t="s">
        <v>10</v>
      </c>
      <c r="AL600" s="99" t="s">
        <v>17</v>
      </c>
      <c r="AM600" s="98" t="str">
        <f t="shared" si="118"/>
        <v>E5FuerteDirectamente Indirectamente</v>
      </c>
      <c r="AN600" s="75" t="str">
        <f>VLOOKUP(AO600,Hoja3!$G$2:$H$648,2,0)</f>
        <v>C:Posible / 4:Mayor</v>
      </c>
      <c r="AO600" s="69" t="str">
        <f>VLOOKUP(AM600,Hoja3!F:G,2,0)</f>
        <v>C4</v>
      </c>
      <c r="AP600" s="70" t="str">
        <f>VLOOKUP(AO600,'MATRIZ RAM VALORACIÓN'!$AD$10:$AE$45,2,0)</f>
        <v>Intermedio</v>
      </c>
      <c r="AQ600" s="189"/>
      <c r="AR600" s="189"/>
      <c r="AS600" s="110"/>
      <c r="AT600" s="88">
        <f t="shared" si="114"/>
        <v>5</v>
      </c>
      <c r="AU600" s="88">
        <f t="shared" si="115"/>
        <v>70</v>
      </c>
      <c r="AV600" s="89">
        <f t="shared" si="119"/>
        <v>75</v>
      </c>
    </row>
    <row r="601" spans="1:48" ht="252" customHeight="1" x14ac:dyDescent="0.3">
      <c r="A601" s="98" t="s">
        <v>270</v>
      </c>
      <c r="B601" s="98" t="s">
        <v>1596</v>
      </c>
      <c r="C601" s="334" t="s">
        <v>2036</v>
      </c>
      <c r="D601" s="101" t="s">
        <v>3214</v>
      </c>
      <c r="E601" s="68" t="s">
        <v>273</v>
      </c>
      <c r="F601" s="68" t="s">
        <v>273</v>
      </c>
      <c r="G601" s="68" t="s">
        <v>264</v>
      </c>
      <c r="H601" s="68" t="s">
        <v>273</v>
      </c>
      <c r="I601" s="68" t="s">
        <v>264</v>
      </c>
      <c r="J601" s="68" t="s">
        <v>273</v>
      </c>
      <c r="K601" s="95" t="s">
        <v>13</v>
      </c>
      <c r="L601" s="95" t="s">
        <v>14</v>
      </c>
      <c r="M601" s="69" t="str">
        <f t="shared" si="112"/>
        <v>E - Muy Probable / 5 - Extremo</v>
      </c>
      <c r="N601" s="69" t="str">
        <f t="shared" si="113"/>
        <v>E5</v>
      </c>
      <c r="O601" s="70" t="str">
        <f>VLOOKUP(N601,'MATRIZ RAM VALORACIÓN'!$AD$10:$AE$45,2,0)</f>
        <v>Alto</v>
      </c>
      <c r="P601" s="71" t="str">
        <f t="shared" si="116"/>
        <v>Alto</v>
      </c>
      <c r="Q601" s="101" t="s">
        <v>2035</v>
      </c>
      <c r="R601" s="101" t="s">
        <v>2028</v>
      </c>
      <c r="S601" s="180" t="s">
        <v>45</v>
      </c>
      <c r="T601" s="94" t="s">
        <v>3012</v>
      </c>
      <c r="U601" s="73" t="s">
        <v>318</v>
      </c>
      <c r="V601" s="73" t="s">
        <v>265</v>
      </c>
      <c r="W601" s="68" t="s">
        <v>264</v>
      </c>
      <c r="X601" s="68" t="s">
        <v>273</v>
      </c>
      <c r="Y601" s="68" t="s">
        <v>273</v>
      </c>
      <c r="Z601" s="68" t="s">
        <v>264</v>
      </c>
      <c r="AA601" s="68" t="s">
        <v>264</v>
      </c>
      <c r="AB601" s="68" t="s">
        <v>264</v>
      </c>
      <c r="AC601" s="68" t="s">
        <v>264</v>
      </c>
      <c r="AD601" s="68" t="s">
        <v>273</v>
      </c>
      <c r="AE601" s="68" t="s">
        <v>264</v>
      </c>
      <c r="AF601" s="68" t="s">
        <v>264</v>
      </c>
      <c r="AG601" s="68" t="s">
        <v>273</v>
      </c>
      <c r="AH601" s="73" t="s">
        <v>22</v>
      </c>
      <c r="AI601" s="74" t="str">
        <f t="shared" si="117"/>
        <v>Moderado</v>
      </c>
      <c r="AJ601" s="75" t="s">
        <v>313</v>
      </c>
      <c r="AK601" s="99" t="s">
        <v>10</v>
      </c>
      <c r="AL601" s="99" t="s">
        <v>17</v>
      </c>
      <c r="AM601" s="98" t="str">
        <f t="shared" si="118"/>
        <v>E5FuerteDirectamente Indirectamente</v>
      </c>
      <c r="AN601" s="75" t="str">
        <f>VLOOKUP(AO601,Hoja3!$G$2:$H$648,2,0)</f>
        <v>C:Posible / 4:Mayor</v>
      </c>
      <c r="AO601" s="69" t="str">
        <f>VLOOKUP(AM601,Hoja3!F:G,2,0)</f>
        <v>C4</v>
      </c>
      <c r="AP601" s="70" t="str">
        <f>VLOOKUP(AO601,'MATRIZ RAM VALORACIÓN'!$AD$10:$AE$45,2,0)</f>
        <v>Intermedio</v>
      </c>
      <c r="AQ601" s="189"/>
      <c r="AR601" s="189"/>
      <c r="AS601" s="110"/>
      <c r="AT601" s="88">
        <f t="shared" si="114"/>
        <v>5</v>
      </c>
      <c r="AU601" s="88">
        <f t="shared" si="115"/>
        <v>70</v>
      </c>
      <c r="AV601" s="89">
        <f t="shared" si="119"/>
        <v>75</v>
      </c>
    </row>
    <row r="602" spans="1:48" ht="164.25" customHeight="1" x14ac:dyDescent="0.3">
      <c r="A602" s="98" t="s">
        <v>270</v>
      </c>
      <c r="B602" s="98" t="s">
        <v>1596</v>
      </c>
      <c r="C602" s="334" t="s">
        <v>2036</v>
      </c>
      <c r="D602" s="101" t="s">
        <v>3214</v>
      </c>
      <c r="E602" s="68" t="s">
        <v>273</v>
      </c>
      <c r="F602" s="68" t="s">
        <v>273</v>
      </c>
      <c r="G602" s="68" t="s">
        <v>264</v>
      </c>
      <c r="H602" s="68" t="s">
        <v>273</v>
      </c>
      <c r="I602" s="68" t="s">
        <v>264</v>
      </c>
      <c r="J602" s="68" t="s">
        <v>273</v>
      </c>
      <c r="K602" s="95" t="s">
        <v>13</v>
      </c>
      <c r="L602" s="95" t="s">
        <v>14</v>
      </c>
      <c r="M602" s="69" t="str">
        <f t="shared" si="112"/>
        <v>E - Muy Probable / 5 - Extremo</v>
      </c>
      <c r="N602" s="69" t="str">
        <f t="shared" si="113"/>
        <v>E5</v>
      </c>
      <c r="O602" s="70" t="str">
        <f>VLOOKUP(N602,'MATRIZ RAM VALORACIÓN'!$AD$10:$AE$45,2,0)</f>
        <v>Alto</v>
      </c>
      <c r="P602" s="71" t="str">
        <f t="shared" si="116"/>
        <v>Alto</v>
      </c>
      <c r="Q602" s="101" t="s">
        <v>3141</v>
      </c>
      <c r="R602" s="101" t="s">
        <v>3138</v>
      </c>
      <c r="S602" s="180" t="s">
        <v>1768</v>
      </c>
      <c r="T602" s="94" t="s">
        <v>3113</v>
      </c>
      <c r="U602" s="73" t="s">
        <v>311</v>
      </c>
      <c r="V602" s="73" t="s">
        <v>267</v>
      </c>
      <c r="W602" s="68" t="s">
        <v>264</v>
      </c>
      <c r="X602" s="68" t="s">
        <v>273</v>
      </c>
      <c r="Y602" s="68" t="s">
        <v>273</v>
      </c>
      <c r="Z602" s="68" t="s">
        <v>264</v>
      </c>
      <c r="AA602" s="68" t="s">
        <v>264</v>
      </c>
      <c r="AB602" s="68" t="s">
        <v>264</v>
      </c>
      <c r="AC602" s="68" t="s">
        <v>264</v>
      </c>
      <c r="AD602" s="68" t="s">
        <v>273</v>
      </c>
      <c r="AE602" s="68" t="s">
        <v>264</v>
      </c>
      <c r="AF602" s="68" t="s">
        <v>264</v>
      </c>
      <c r="AG602" s="68" t="s">
        <v>273</v>
      </c>
      <c r="AH602" s="73" t="s">
        <v>22</v>
      </c>
      <c r="AI602" s="74" t="str">
        <f t="shared" si="117"/>
        <v>Moderado</v>
      </c>
      <c r="AJ602" s="75" t="s">
        <v>313</v>
      </c>
      <c r="AK602" s="99" t="s">
        <v>10</v>
      </c>
      <c r="AL602" s="99" t="s">
        <v>17</v>
      </c>
      <c r="AM602" s="98" t="str">
        <f t="shared" si="118"/>
        <v>E5FuerteDirectamente Indirectamente</v>
      </c>
      <c r="AN602" s="75" t="str">
        <f>VLOOKUP(AO602,Hoja3!$G$2:$H$648,2,0)</f>
        <v>C:Posible / 4:Mayor</v>
      </c>
      <c r="AO602" s="69" t="str">
        <f>VLOOKUP(AM602,Hoja3!F:G,2,0)</f>
        <v>C4</v>
      </c>
      <c r="AP602" s="70" t="str">
        <f>VLOOKUP(AO602,'MATRIZ RAM VALORACIÓN'!$AD$10:$AE$45,2,0)</f>
        <v>Intermedio</v>
      </c>
      <c r="AQ602" s="189"/>
      <c r="AR602" s="189"/>
      <c r="AS602" s="110"/>
      <c r="AT602" s="88">
        <f t="shared" si="114"/>
        <v>15</v>
      </c>
      <c r="AU602" s="88">
        <f t="shared" si="115"/>
        <v>70</v>
      </c>
      <c r="AV602" s="89">
        <f t="shared" si="119"/>
        <v>85</v>
      </c>
    </row>
    <row r="603" spans="1:48" ht="164.25" customHeight="1" x14ac:dyDescent="0.3">
      <c r="A603" s="98" t="s">
        <v>270</v>
      </c>
      <c r="B603" s="98" t="s">
        <v>1596</v>
      </c>
      <c r="C603" s="334" t="s">
        <v>2036</v>
      </c>
      <c r="D603" s="101" t="s">
        <v>3214</v>
      </c>
      <c r="E603" s="68" t="s">
        <v>273</v>
      </c>
      <c r="F603" s="68" t="s">
        <v>273</v>
      </c>
      <c r="G603" s="68" t="s">
        <v>264</v>
      </c>
      <c r="H603" s="68" t="s">
        <v>273</v>
      </c>
      <c r="I603" s="68" t="s">
        <v>264</v>
      </c>
      <c r="J603" s="68" t="s">
        <v>273</v>
      </c>
      <c r="K603" s="95" t="s">
        <v>13</v>
      </c>
      <c r="L603" s="95" t="s">
        <v>14</v>
      </c>
      <c r="M603" s="69" t="str">
        <f t="shared" si="112"/>
        <v>E - Muy Probable / 5 - Extremo</v>
      </c>
      <c r="N603" s="69" t="str">
        <f t="shared" si="113"/>
        <v>E5</v>
      </c>
      <c r="O603" s="70" t="str">
        <f>VLOOKUP(N603,'MATRIZ RAM VALORACIÓN'!$AD$10:$AE$45,2,0)</f>
        <v>Alto</v>
      </c>
      <c r="P603" s="71" t="str">
        <f t="shared" si="116"/>
        <v>Alto</v>
      </c>
      <c r="Q603" s="101" t="s">
        <v>3143</v>
      </c>
      <c r="R603" s="101" t="s">
        <v>3140</v>
      </c>
      <c r="S603" s="180" t="s">
        <v>1768</v>
      </c>
      <c r="T603" s="94" t="s">
        <v>3146</v>
      </c>
      <c r="U603" s="73" t="s">
        <v>318</v>
      </c>
      <c r="V603" s="73" t="s">
        <v>267</v>
      </c>
      <c r="W603" s="68" t="s">
        <v>264</v>
      </c>
      <c r="X603" s="68" t="s">
        <v>273</v>
      </c>
      <c r="Y603" s="68" t="s">
        <v>273</v>
      </c>
      <c r="Z603" s="68" t="s">
        <v>264</v>
      </c>
      <c r="AA603" s="68" t="s">
        <v>264</v>
      </c>
      <c r="AB603" s="68" t="s">
        <v>264</v>
      </c>
      <c r="AC603" s="68" t="s">
        <v>264</v>
      </c>
      <c r="AD603" s="68" t="s">
        <v>273</v>
      </c>
      <c r="AE603" s="68" t="s">
        <v>264</v>
      </c>
      <c r="AF603" s="68" t="s">
        <v>264</v>
      </c>
      <c r="AG603" s="68" t="s">
        <v>273</v>
      </c>
      <c r="AH603" s="73" t="s">
        <v>22</v>
      </c>
      <c r="AI603" s="74" t="str">
        <f t="shared" si="117"/>
        <v>Moderado</v>
      </c>
      <c r="AJ603" s="75" t="s">
        <v>313</v>
      </c>
      <c r="AK603" s="99" t="s">
        <v>10</v>
      </c>
      <c r="AL603" s="99" t="s">
        <v>17</v>
      </c>
      <c r="AM603" s="98" t="str">
        <f t="shared" si="118"/>
        <v>E5FuerteDirectamente Indirectamente</v>
      </c>
      <c r="AN603" s="75" t="str">
        <f>VLOOKUP(AO603,Hoja3!$G$2:$H$648,2,0)</f>
        <v>C:Posible / 4:Mayor</v>
      </c>
      <c r="AO603" s="69" t="str">
        <f>VLOOKUP(AM603,Hoja3!F:G,2,0)</f>
        <v>C4</v>
      </c>
      <c r="AP603" s="70" t="str">
        <f>VLOOKUP(AO603,'MATRIZ RAM VALORACIÓN'!$AD$10:$AE$45,2,0)</f>
        <v>Intermedio</v>
      </c>
      <c r="AQ603" s="189"/>
      <c r="AR603" s="189"/>
      <c r="AS603" s="110"/>
      <c r="AT603" s="88">
        <f t="shared" si="114"/>
        <v>5</v>
      </c>
      <c r="AU603" s="88">
        <f t="shared" si="115"/>
        <v>70</v>
      </c>
      <c r="AV603" s="89">
        <f t="shared" si="119"/>
        <v>75</v>
      </c>
    </row>
    <row r="604" spans="1:48" ht="164.25" customHeight="1" x14ac:dyDescent="0.3">
      <c r="A604" s="98" t="s">
        <v>270</v>
      </c>
      <c r="B604" s="98" t="s">
        <v>1596</v>
      </c>
      <c r="C604" s="334" t="s">
        <v>2036</v>
      </c>
      <c r="D604" s="101" t="s">
        <v>3214</v>
      </c>
      <c r="E604" s="68" t="s">
        <v>273</v>
      </c>
      <c r="F604" s="68" t="s">
        <v>273</v>
      </c>
      <c r="G604" s="68" t="s">
        <v>264</v>
      </c>
      <c r="H604" s="68" t="s">
        <v>273</v>
      </c>
      <c r="I604" s="68" t="s">
        <v>264</v>
      </c>
      <c r="J604" s="68" t="s">
        <v>273</v>
      </c>
      <c r="K604" s="95" t="s">
        <v>13</v>
      </c>
      <c r="L604" s="95" t="s">
        <v>14</v>
      </c>
      <c r="M604" s="69" t="str">
        <f t="shared" si="112"/>
        <v>E - Muy Probable / 5 - Extremo</v>
      </c>
      <c r="N604" s="69" t="str">
        <f t="shared" si="113"/>
        <v>E5</v>
      </c>
      <c r="O604" s="70" t="str">
        <f>VLOOKUP(N604,'MATRIZ RAM VALORACIÓN'!$AD$10:$AE$45,2,0)</f>
        <v>Alto</v>
      </c>
      <c r="P604" s="71" t="str">
        <f t="shared" si="116"/>
        <v>Alto</v>
      </c>
      <c r="Q604" s="101" t="s">
        <v>1145</v>
      </c>
      <c r="R604" s="101" t="s">
        <v>3144</v>
      </c>
      <c r="S604" s="180" t="s">
        <v>33</v>
      </c>
      <c r="T604" s="94" t="s">
        <v>3114</v>
      </c>
      <c r="U604" s="73" t="s">
        <v>318</v>
      </c>
      <c r="V604" s="73" t="s">
        <v>267</v>
      </c>
      <c r="W604" s="68" t="s">
        <v>264</v>
      </c>
      <c r="X604" s="68" t="s">
        <v>273</v>
      </c>
      <c r="Y604" s="68" t="s">
        <v>273</v>
      </c>
      <c r="Z604" s="68" t="s">
        <v>264</v>
      </c>
      <c r="AA604" s="68" t="s">
        <v>264</v>
      </c>
      <c r="AB604" s="68" t="s">
        <v>264</v>
      </c>
      <c r="AC604" s="68" t="s">
        <v>264</v>
      </c>
      <c r="AD604" s="68" t="s">
        <v>273</v>
      </c>
      <c r="AE604" s="68" t="s">
        <v>264</v>
      </c>
      <c r="AF604" s="68" t="s">
        <v>264</v>
      </c>
      <c r="AG604" s="68" t="s">
        <v>273</v>
      </c>
      <c r="AH604" s="73" t="s">
        <v>22</v>
      </c>
      <c r="AI604" s="74" t="str">
        <f t="shared" si="117"/>
        <v>Débil</v>
      </c>
      <c r="AJ604" s="75" t="s">
        <v>313</v>
      </c>
      <c r="AK604" s="99" t="s">
        <v>10</v>
      </c>
      <c r="AL604" s="99" t="s">
        <v>17</v>
      </c>
      <c r="AM604" s="98" t="str">
        <f t="shared" si="118"/>
        <v>E5FuerteDirectamente Indirectamente</v>
      </c>
      <c r="AN604" s="75" t="str">
        <f>VLOOKUP(AO604,Hoja3!$G$2:$H$648,2,0)</f>
        <v>C:Posible / 4:Mayor</v>
      </c>
      <c r="AO604" s="69" t="str">
        <f>VLOOKUP(AM604,Hoja3!F:G,2,0)</f>
        <v>C4</v>
      </c>
      <c r="AP604" s="70" t="str">
        <f>VLOOKUP(AO604,'MATRIZ RAM VALORACIÓN'!$AD$10:$AE$45,2,0)</f>
        <v>Intermedio</v>
      </c>
      <c r="AQ604" s="189"/>
      <c r="AR604" s="189"/>
      <c r="AS604" s="110"/>
      <c r="AT604" s="88"/>
      <c r="AU604" s="88"/>
      <c r="AV604" s="89"/>
    </row>
    <row r="605" spans="1:48" ht="164.25" customHeight="1" x14ac:dyDescent="0.3">
      <c r="A605" s="98" t="s">
        <v>270</v>
      </c>
      <c r="B605" s="98" t="s">
        <v>1596</v>
      </c>
      <c r="C605" s="334" t="s">
        <v>2036</v>
      </c>
      <c r="D605" s="101" t="s">
        <v>3214</v>
      </c>
      <c r="E605" s="68" t="s">
        <v>273</v>
      </c>
      <c r="F605" s="68" t="s">
        <v>273</v>
      </c>
      <c r="G605" s="68" t="s">
        <v>264</v>
      </c>
      <c r="H605" s="68" t="s">
        <v>273</v>
      </c>
      <c r="I605" s="68" t="s">
        <v>264</v>
      </c>
      <c r="J605" s="68" t="s">
        <v>273</v>
      </c>
      <c r="K605" s="95" t="s">
        <v>13</v>
      </c>
      <c r="L605" s="95" t="s">
        <v>14</v>
      </c>
      <c r="M605" s="69" t="str">
        <f t="shared" si="112"/>
        <v>E - Muy Probable / 5 - Extremo</v>
      </c>
      <c r="N605" s="69" t="str">
        <f t="shared" si="113"/>
        <v>E5</v>
      </c>
      <c r="O605" s="70" t="str">
        <f>VLOOKUP(N605,'MATRIZ RAM VALORACIÓN'!$AD$10:$AE$45,2,0)</f>
        <v>Alto</v>
      </c>
      <c r="P605" s="71" t="str">
        <f t="shared" si="116"/>
        <v>Alto</v>
      </c>
      <c r="Q605" s="101" t="s">
        <v>2354</v>
      </c>
      <c r="R605" s="101" t="s">
        <v>2355</v>
      </c>
      <c r="S605" s="180" t="s">
        <v>359</v>
      </c>
      <c r="T605" s="94" t="s">
        <v>1147</v>
      </c>
      <c r="U605" s="73" t="s">
        <v>311</v>
      </c>
      <c r="V605" s="73" t="s">
        <v>267</v>
      </c>
      <c r="W605" s="68" t="s">
        <v>264</v>
      </c>
      <c r="X605" s="68" t="s">
        <v>273</v>
      </c>
      <c r="Y605" s="68" t="s">
        <v>273</v>
      </c>
      <c r="Z605" s="68" t="s">
        <v>264</v>
      </c>
      <c r="AA605" s="68" t="s">
        <v>264</v>
      </c>
      <c r="AB605" s="68" t="s">
        <v>264</v>
      </c>
      <c r="AC605" s="68" t="s">
        <v>264</v>
      </c>
      <c r="AD605" s="68" t="s">
        <v>273</v>
      </c>
      <c r="AE605" s="68" t="s">
        <v>264</v>
      </c>
      <c r="AF605" s="68" t="s">
        <v>264</v>
      </c>
      <c r="AG605" s="68" t="s">
        <v>273</v>
      </c>
      <c r="AH605" s="73" t="s">
        <v>22</v>
      </c>
      <c r="AI605" s="74" t="str">
        <f t="shared" si="117"/>
        <v>Moderado</v>
      </c>
      <c r="AJ605" s="75" t="s">
        <v>313</v>
      </c>
      <c r="AK605" s="99" t="s">
        <v>10</v>
      </c>
      <c r="AL605" s="99" t="s">
        <v>17</v>
      </c>
      <c r="AM605" s="98" t="str">
        <f t="shared" si="118"/>
        <v>E5FuerteDirectamente Indirectamente</v>
      </c>
      <c r="AN605" s="75" t="str">
        <f>VLOOKUP(AO605,Hoja3!$G$2:$H$648,2,0)</f>
        <v>C:Posible / 4:Mayor</v>
      </c>
      <c r="AO605" s="69" t="str">
        <f>VLOOKUP(AM605,Hoja3!F:G,2,0)</f>
        <v>C4</v>
      </c>
      <c r="AP605" s="70" t="str">
        <f>VLOOKUP(AO605,'MATRIZ RAM VALORACIÓN'!$AD$10:$AE$45,2,0)</f>
        <v>Intermedio</v>
      </c>
      <c r="AQ605" s="189"/>
      <c r="AR605" s="189"/>
      <c r="AS605" s="110"/>
      <c r="AT605" s="88">
        <f t="shared" ref="AT605:AT615" si="120">IF(U605="Automático",30,IF(U605="Manual Dependiente de TI",15,IF(U605="Manual",5,0)))</f>
        <v>15</v>
      </c>
      <c r="AU605" s="88">
        <f t="shared" ref="AU605:AU615" si="121">IF(AH605="Observaciones en operatividad",0,IF(AH605="Observaciones en diseño",20,IF(AH605="Sin observaciones",70,0)))</f>
        <v>70</v>
      </c>
      <c r="AV605" s="89">
        <f t="shared" si="119"/>
        <v>85</v>
      </c>
    </row>
    <row r="606" spans="1:48" ht="164.25" customHeight="1" x14ac:dyDescent="0.3">
      <c r="A606" s="98" t="s">
        <v>270</v>
      </c>
      <c r="B606" s="98" t="s">
        <v>1596</v>
      </c>
      <c r="C606" s="334" t="s">
        <v>2036</v>
      </c>
      <c r="D606" s="101" t="s">
        <v>3214</v>
      </c>
      <c r="E606" s="68" t="s">
        <v>273</v>
      </c>
      <c r="F606" s="68" t="s">
        <v>273</v>
      </c>
      <c r="G606" s="68" t="s">
        <v>264</v>
      </c>
      <c r="H606" s="68" t="s">
        <v>273</v>
      </c>
      <c r="I606" s="68" t="s">
        <v>264</v>
      </c>
      <c r="J606" s="68" t="s">
        <v>273</v>
      </c>
      <c r="K606" s="95" t="s">
        <v>13</v>
      </c>
      <c r="L606" s="95" t="s">
        <v>14</v>
      </c>
      <c r="M606" s="69" t="str">
        <f t="shared" si="112"/>
        <v>E - Muy Probable / 5 - Extremo</v>
      </c>
      <c r="N606" s="69" t="str">
        <f t="shared" si="113"/>
        <v>E5</v>
      </c>
      <c r="O606" s="70" t="str">
        <f>VLOOKUP(N606,'MATRIZ RAM VALORACIÓN'!$AD$10:$AE$45,2,0)</f>
        <v>Alto</v>
      </c>
      <c r="P606" s="71" t="str">
        <f t="shared" si="116"/>
        <v>Alto</v>
      </c>
      <c r="Q606" s="101" t="s">
        <v>1149</v>
      </c>
      <c r="R606" s="101" t="s">
        <v>3081</v>
      </c>
      <c r="S606" s="180" t="s">
        <v>18</v>
      </c>
      <c r="T606" s="94" t="s">
        <v>3147</v>
      </c>
      <c r="U606" s="73" t="s">
        <v>318</v>
      </c>
      <c r="V606" s="73" t="s">
        <v>265</v>
      </c>
      <c r="W606" s="68" t="s">
        <v>264</v>
      </c>
      <c r="X606" s="68" t="s">
        <v>273</v>
      </c>
      <c r="Y606" s="68" t="s">
        <v>273</v>
      </c>
      <c r="Z606" s="68" t="s">
        <v>264</v>
      </c>
      <c r="AA606" s="68" t="s">
        <v>264</v>
      </c>
      <c r="AB606" s="68" t="s">
        <v>264</v>
      </c>
      <c r="AC606" s="68" t="s">
        <v>264</v>
      </c>
      <c r="AD606" s="68" t="s">
        <v>273</v>
      </c>
      <c r="AE606" s="68" t="s">
        <v>264</v>
      </c>
      <c r="AF606" s="68" t="s">
        <v>264</v>
      </c>
      <c r="AG606" s="68" t="s">
        <v>273</v>
      </c>
      <c r="AH606" s="73" t="s">
        <v>22</v>
      </c>
      <c r="AI606" s="74" t="str">
        <f t="shared" si="117"/>
        <v>Moderado</v>
      </c>
      <c r="AJ606" s="75" t="s">
        <v>313</v>
      </c>
      <c r="AK606" s="99" t="s">
        <v>10</v>
      </c>
      <c r="AL606" s="99" t="s">
        <v>17</v>
      </c>
      <c r="AM606" s="98" t="str">
        <f t="shared" si="118"/>
        <v>E5FuerteDirectamente Indirectamente</v>
      </c>
      <c r="AN606" s="75" t="str">
        <f>VLOOKUP(AO606,Hoja3!$G$2:$H$648,2,0)</f>
        <v>C:Posible / 4:Mayor</v>
      </c>
      <c r="AO606" s="69" t="str">
        <f>VLOOKUP(AM606,Hoja3!F:G,2,0)</f>
        <v>C4</v>
      </c>
      <c r="AP606" s="70" t="str">
        <f>VLOOKUP(AO606,'MATRIZ RAM VALORACIÓN'!$AD$10:$AE$45,2,0)</f>
        <v>Intermedio</v>
      </c>
      <c r="AQ606" s="189"/>
      <c r="AR606" s="189"/>
      <c r="AS606" s="110"/>
      <c r="AT606" s="88">
        <f t="shared" si="120"/>
        <v>5</v>
      </c>
      <c r="AU606" s="88">
        <f t="shared" si="121"/>
        <v>70</v>
      </c>
      <c r="AV606" s="89">
        <f t="shared" si="119"/>
        <v>75</v>
      </c>
    </row>
    <row r="607" spans="1:48" ht="164.25" customHeight="1" x14ac:dyDescent="0.3">
      <c r="A607" s="98" t="s">
        <v>270</v>
      </c>
      <c r="B607" s="98" t="s">
        <v>1596</v>
      </c>
      <c r="C607" s="334" t="s">
        <v>2036</v>
      </c>
      <c r="D607" s="101" t="s">
        <v>3214</v>
      </c>
      <c r="E607" s="68" t="s">
        <v>273</v>
      </c>
      <c r="F607" s="68" t="s">
        <v>273</v>
      </c>
      <c r="G607" s="68" t="s">
        <v>264</v>
      </c>
      <c r="H607" s="68" t="s">
        <v>273</v>
      </c>
      <c r="I607" s="68" t="s">
        <v>264</v>
      </c>
      <c r="J607" s="68" t="s">
        <v>273</v>
      </c>
      <c r="K607" s="95" t="s">
        <v>13</v>
      </c>
      <c r="L607" s="95" t="s">
        <v>14</v>
      </c>
      <c r="M607" s="69" t="str">
        <f t="shared" si="112"/>
        <v>E - Muy Probable / 5 - Extremo</v>
      </c>
      <c r="N607" s="69" t="str">
        <f t="shared" si="113"/>
        <v>E5</v>
      </c>
      <c r="O607" s="70" t="str">
        <f>VLOOKUP(N607,'MATRIZ RAM VALORACIÓN'!$AD$10:$AE$45,2,0)</f>
        <v>Alto</v>
      </c>
      <c r="P607" s="71" t="str">
        <f t="shared" si="116"/>
        <v>Alto</v>
      </c>
      <c r="Q607" s="101" t="s">
        <v>3142</v>
      </c>
      <c r="R607" s="101" t="s">
        <v>3139</v>
      </c>
      <c r="S607" s="180" t="s">
        <v>1768</v>
      </c>
      <c r="T607" s="94" t="s">
        <v>3145</v>
      </c>
      <c r="U607" s="73" t="s">
        <v>318</v>
      </c>
      <c r="V607" s="73" t="s">
        <v>267</v>
      </c>
      <c r="W607" s="68" t="s">
        <v>264</v>
      </c>
      <c r="X607" s="68" t="s">
        <v>273</v>
      </c>
      <c r="Y607" s="68" t="s">
        <v>273</v>
      </c>
      <c r="Z607" s="68" t="s">
        <v>264</v>
      </c>
      <c r="AA607" s="68" t="s">
        <v>264</v>
      </c>
      <c r="AB607" s="68" t="s">
        <v>264</v>
      </c>
      <c r="AC607" s="68" t="s">
        <v>264</v>
      </c>
      <c r="AD607" s="68" t="s">
        <v>273</v>
      </c>
      <c r="AE607" s="68" t="s">
        <v>264</v>
      </c>
      <c r="AF607" s="68" t="s">
        <v>264</v>
      </c>
      <c r="AG607" s="68" t="s">
        <v>273</v>
      </c>
      <c r="AH607" s="73" t="s">
        <v>22</v>
      </c>
      <c r="AI607" s="74" t="str">
        <f t="shared" si="117"/>
        <v>Moderado</v>
      </c>
      <c r="AJ607" s="75" t="s">
        <v>313</v>
      </c>
      <c r="AK607" s="99" t="s">
        <v>10</v>
      </c>
      <c r="AL607" s="99" t="s">
        <v>17</v>
      </c>
      <c r="AM607" s="98" t="str">
        <f t="shared" si="118"/>
        <v>E5FuerteDirectamente Indirectamente</v>
      </c>
      <c r="AN607" s="75" t="str">
        <f>VLOOKUP(AO607,Hoja3!$G$2:$H$648,2,0)</f>
        <v>C:Posible / 4:Mayor</v>
      </c>
      <c r="AO607" s="69" t="str">
        <f>VLOOKUP(AM607,Hoja3!F:G,2,0)</f>
        <v>C4</v>
      </c>
      <c r="AP607" s="70" t="str">
        <f>VLOOKUP(AO607,'MATRIZ RAM VALORACIÓN'!$AD$10:$AE$45,2,0)</f>
        <v>Intermedio</v>
      </c>
      <c r="AQ607" s="189"/>
      <c r="AR607" s="189"/>
      <c r="AS607" s="110"/>
      <c r="AT607" s="88">
        <f t="shared" si="120"/>
        <v>5</v>
      </c>
      <c r="AU607" s="88">
        <f t="shared" si="121"/>
        <v>70</v>
      </c>
      <c r="AV607" s="89">
        <f t="shared" si="119"/>
        <v>75</v>
      </c>
    </row>
    <row r="608" spans="1:48" ht="164.25" hidden="1" customHeight="1" x14ac:dyDescent="0.3">
      <c r="A608" s="98" t="s">
        <v>270</v>
      </c>
      <c r="B608" s="98" t="s">
        <v>1596</v>
      </c>
      <c r="C608" s="162" t="s">
        <v>1135</v>
      </c>
      <c r="D608" s="101" t="s">
        <v>3463</v>
      </c>
      <c r="E608" s="68" t="s">
        <v>264</v>
      </c>
      <c r="F608" s="68" t="s">
        <v>264</v>
      </c>
      <c r="G608" s="68" t="s">
        <v>264</v>
      </c>
      <c r="H608" s="68" t="s">
        <v>264</v>
      </c>
      <c r="I608" s="68" t="s">
        <v>264</v>
      </c>
      <c r="J608" s="68" t="s">
        <v>273</v>
      </c>
      <c r="K608" s="95" t="s">
        <v>20</v>
      </c>
      <c r="L608" s="95" t="s">
        <v>21</v>
      </c>
      <c r="M608" s="69" t="str">
        <f t="shared" si="112"/>
        <v>D - Probable / 4 - Mayor</v>
      </c>
      <c r="N608" s="69" t="str">
        <f t="shared" si="113"/>
        <v>D4</v>
      </c>
      <c r="O608" s="70" t="str">
        <f>VLOOKUP(N608,'MATRIZ RAM VALORACIÓN'!$AD$10:$AE$45,2,0)</f>
        <v>Intermedio</v>
      </c>
      <c r="P608" s="71" t="str">
        <f t="shared" si="116"/>
        <v>Medio</v>
      </c>
      <c r="Q608" s="101" t="s">
        <v>506</v>
      </c>
      <c r="R608" s="101" t="s">
        <v>1562</v>
      </c>
      <c r="S608" s="180" t="s">
        <v>43</v>
      </c>
      <c r="T608" s="115" t="s">
        <v>2110</v>
      </c>
      <c r="U608" s="73" t="s">
        <v>318</v>
      </c>
      <c r="V608" s="73" t="s">
        <v>267</v>
      </c>
      <c r="W608" s="68" t="s">
        <v>264</v>
      </c>
      <c r="X608" s="68" t="s">
        <v>264</v>
      </c>
      <c r="Y608" s="68" t="s">
        <v>264</v>
      </c>
      <c r="Z608" s="68" t="s">
        <v>264</v>
      </c>
      <c r="AA608" s="68" t="s">
        <v>264</v>
      </c>
      <c r="AB608" s="68" t="s">
        <v>273</v>
      </c>
      <c r="AC608" s="68" t="s">
        <v>264</v>
      </c>
      <c r="AD608" s="68" t="s">
        <v>264</v>
      </c>
      <c r="AE608" s="68" t="s">
        <v>264</v>
      </c>
      <c r="AF608" s="68" t="s">
        <v>273</v>
      </c>
      <c r="AG608" s="68" t="s">
        <v>273</v>
      </c>
      <c r="AH608" s="73" t="s">
        <v>22</v>
      </c>
      <c r="AI608" s="74" t="str">
        <f t="shared" si="117"/>
        <v>Moderado</v>
      </c>
      <c r="AJ608" s="75" t="s">
        <v>313</v>
      </c>
      <c r="AK608" s="99" t="s">
        <v>10</v>
      </c>
      <c r="AL608" s="99" t="s">
        <v>17</v>
      </c>
      <c r="AM608" s="98" t="str">
        <f t="shared" si="118"/>
        <v>D4FuerteDirectamente Indirectamente</v>
      </c>
      <c r="AN608" s="75" t="str">
        <f>VLOOKUP(AO608,Hoja3!$G$2:$H$648,2,0)</f>
        <v>B:Raro / 3:Moderado</v>
      </c>
      <c r="AO608" s="69" t="str">
        <f>VLOOKUP(AM608,Hoja3!F:G,2,0)</f>
        <v>B3</v>
      </c>
      <c r="AP608" s="70" t="str">
        <f>VLOOKUP(AO608,'MATRIZ RAM VALORACIÓN'!$AD$10:$AE$45,2,0)</f>
        <v>Medio</v>
      </c>
      <c r="AQ608" s="189"/>
      <c r="AR608" s="189"/>
      <c r="AS608" s="110"/>
      <c r="AT608" s="88">
        <f t="shared" si="120"/>
        <v>5</v>
      </c>
      <c r="AU608" s="88">
        <f t="shared" si="121"/>
        <v>70</v>
      </c>
      <c r="AV608" s="89">
        <f t="shared" si="119"/>
        <v>75</v>
      </c>
    </row>
    <row r="609" spans="1:48" ht="164.25" hidden="1" customHeight="1" x14ac:dyDescent="0.3">
      <c r="A609" s="98" t="s">
        <v>270</v>
      </c>
      <c r="B609" s="98" t="s">
        <v>1596</v>
      </c>
      <c r="C609" s="162" t="s">
        <v>1135</v>
      </c>
      <c r="D609" s="101" t="s">
        <v>3463</v>
      </c>
      <c r="E609" s="68" t="s">
        <v>264</v>
      </c>
      <c r="F609" s="68" t="s">
        <v>264</v>
      </c>
      <c r="G609" s="68" t="s">
        <v>264</v>
      </c>
      <c r="H609" s="68" t="s">
        <v>264</v>
      </c>
      <c r="I609" s="68" t="s">
        <v>264</v>
      </c>
      <c r="J609" s="68" t="s">
        <v>273</v>
      </c>
      <c r="K609" s="95" t="s">
        <v>20</v>
      </c>
      <c r="L609" s="95" t="s">
        <v>21</v>
      </c>
      <c r="M609" s="69" t="str">
        <f t="shared" si="112"/>
        <v>D - Probable / 4 - Mayor</v>
      </c>
      <c r="N609" s="69" t="str">
        <f t="shared" si="113"/>
        <v>D4</v>
      </c>
      <c r="O609" s="70" t="str">
        <f>VLOOKUP(N609,'MATRIZ RAM VALORACIÓN'!$AD$10:$AE$45,2,0)</f>
        <v>Intermedio</v>
      </c>
      <c r="P609" s="71" t="str">
        <f t="shared" si="116"/>
        <v>Medio</v>
      </c>
      <c r="Q609" s="101" t="s">
        <v>1625</v>
      </c>
      <c r="R609" s="101" t="s">
        <v>3098</v>
      </c>
      <c r="S609" s="180" t="s">
        <v>18</v>
      </c>
      <c r="T609" s="115" t="s">
        <v>1688</v>
      </c>
      <c r="U609" s="73" t="s">
        <v>311</v>
      </c>
      <c r="V609" s="73" t="s">
        <v>267</v>
      </c>
      <c r="W609" s="68" t="s">
        <v>264</v>
      </c>
      <c r="X609" s="68" t="s">
        <v>264</v>
      </c>
      <c r="Y609" s="68" t="s">
        <v>264</v>
      </c>
      <c r="Z609" s="68" t="s">
        <v>264</v>
      </c>
      <c r="AA609" s="68" t="s">
        <v>264</v>
      </c>
      <c r="AB609" s="68" t="s">
        <v>273</v>
      </c>
      <c r="AC609" s="68" t="s">
        <v>264</v>
      </c>
      <c r="AD609" s="68" t="s">
        <v>264</v>
      </c>
      <c r="AE609" s="68" t="s">
        <v>264</v>
      </c>
      <c r="AF609" s="68" t="s">
        <v>273</v>
      </c>
      <c r="AG609" s="68" t="s">
        <v>273</v>
      </c>
      <c r="AH609" s="73" t="s">
        <v>22</v>
      </c>
      <c r="AI609" s="74" t="str">
        <f t="shared" si="117"/>
        <v>Moderado</v>
      </c>
      <c r="AJ609" s="75" t="s">
        <v>313</v>
      </c>
      <c r="AK609" s="99" t="s">
        <v>10</v>
      </c>
      <c r="AL609" s="99" t="s">
        <v>17</v>
      </c>
      <c r="AM609" s="98" t="str">
        <f t="shared" si="118"/>
        <v>D4FuerteDirectamente Indirectamente</v>
      </c>
      <c r="AN609" s="75" t="str">
        <f>VLOOKUP(AO609,Hoja3!$G$2:$H$648,2,0)</f>
        <v>B:Raro / 3:Moderado</v>
      </c>
      <c r="AO609" s="69" t="str">
        <f>VLOOKUP(AM609,Hoja3!F:G,2,0)</f>
        <v>B3</v>
      </c>
      <c r="AP609" s="70" t="str">
        <f>VLOOKUP(AO609,'MATRIZ RAM VALORACIÓN'!$AD$10:$AE$45,2,0)</f>
        <v>Medio</v>
      </c>
      <c r="AQ609" s="189"/>
      <c r="AR609" s="189"/>
      <c r="AS609" s="110"/>
      <c r="AT609" s="88">
        <f t="shared" si="120"/>
        <v>15</v>
      </c>
      <c r="AU609" s="88">
        <f t="shared" si="121"/>
        <v>70</v>
      </c>
      <c r="AV609" s="89">
        <f t="shared" si="119"/>
        <v>85</v>
      </c>
    </row>
    <row r="610" spans="1:48" ht="164.25" hidden="1" customHeight="1" x14ac:dyDescent="0.3">
      <c r="A610" s="98" t="s">
        <v>270</v>
      </c>
      <c r="B610" s="98" t="s">
        <v>1596</v>
      </c>
      <c r="C610" s="162" t="s">
        <v>1135</v>
      </c>
      <c r="D610" s="101" t="s">
        <v>3463</v>
      </c>
      <c r="E610" s="68" t="s">
        <v>264</v>
      </c>
      <c r="F610" s="68" t="s">
        <v>264</v>
      </c>
      <c r="G610" s="68" t="s">
        <v>264</v>
      </c>
      <c r="H610" s="68" t="s">
        <v>264</v>
      </c>
      <c r="I610" s="68" t="s">
        <v>264</v>
      </c>
      <c r="J610" s="68" t="s">
        <v>273</v>
      </c>
      <c r="K610" s="95" t="s">
        <v>20</v>
      </c>
      <c r="L610" s="95" t="s">
        <v>21</v>
      </c>
      <c r="M610" s="69" t="str">
        <f t="shared" si="112"/>
        <v>D - Probable / 4 - Mayor</v>
      </c>
      <c r="N610" s="69" t="str">
        <f t="shared" si="113"/>
        <v>D4</v>
      </c>
      <c r="O610" s="70" t="str">
        <f>VLOOKUP(N610,'MATRIZ RAM VALORACIÓN'!$AD$10:$AE$45,2,0)</f>
        <v>Intermedio</v>
      </c>
      <c r="P610" s="71" t="str">
        <f t="shared" si="116"/>
        <v>Medio</v>
      </c>
      <c r="Q610" s="101" t="s">
        <v>1722</v>
      </c>
      <c r="R610" s="101" t="s">
        <v>3099</v>
      </c>
      <c r="S610" s="180" t="s">
        <v>33</v>
      </c>
      <c r="T610" s="115" t="s">
        <v>2118</v>
      </c>
      <c r="U610" s="73" t="s">
        <v>311</v>
      </c>
      <c r="V610" s="73" t="s">
        <v>267</v>
      </c>
      <c r="W610" s="68" t="s">
        <v>264</v>
      </c>
      <c r="X610" s="68" t="s">
        <v>264</v>
      </c>
      <c r="Y610" s="68" t="s">
        <v>264</v>
      </c>
      <c r="Z610" s="68" t="s">
        <v>264</v>
      </c>
      <c r="AA610" s="68" t="s">
        <v>264</v>
      </c>
      <c r="AB610" s="68" t="s">
        <v>273</v>
      </c>
      <c r="AC610" s="68" t="s">
        <v>264</v>
      </c>
      <c r="AD610" s="68" t="s">
        <v>264</v>
      </c>
      <c r="AE610" s="68" t="s">
        <v>264</v>
      </c>
      <c r="AF610" s="68" t="s">
        <v>273</v>
      </c>
      <c r="AG610" s="68" t="s">
        <v>273</v>
      </c>
      <c r="AH610" s="73" t="s">
        <v>22</v>
      </c>
      <c r="AI610" s="74" t="str">
        <f t="shared" si="117"/>
        <v>Moderado</v>
      </c>
      <c r="AJ610" s="75" t="s">
        <v>313</v>
      </c>
      <c r="AK610" s="99" t="s">
        <v>10</v>
      </c>
      <c r="AL610" s="99" t="s">
        <v>17</v>
      </c>
      <c r="AM610" s="98" t="str">
        <f t="shared" si="118"/>
        <v>D4FuerteDirectamente Indirectamente</v>
      </c>
      <c r="AN610" s="75" t="str">
        <f>VLOOKUP(AO610,Hoja3!$G$2:$H$648,2,0)</f>
        <v>B:Raro / 3:Moderado</v>
      </c>
      <c r="AO610" s="69" t="str">
        <f>VLOOKUP(AM610,Hoja3!F:G,2,0)</f>
        <v>B3</v>
      </c>
      <c r="AP610" s="70" t="str">
        <f>VLOOKUP(AO610,'MATRIZ RAM VALORACIÓN'!$AD$10:$AE$45,2,0)</f>
        <v>Medio</v>
      </c>
      <c r="AQ610" s="189"/>
      <c r="AR610" s="189"/>
      <c r="AS610" s="110"/>
      <c r="AT610" s="88">
        <f t="shared" si="120"/>
        <v>15</v>
      </c>
      <c r="AU610" s="88">
        <f t="shared" si="121"/>
        <v>70</v>
      </c>
      <c r="AV610" s="89">
        <f t="shared" si="119"/>
        <v>85</v>
      </c>
    </row>
    <row r="611" spans="1:48" ht="164.25" hidden="1" customHeight="1" x14ac:dyDescent="0.3">
      <c r="A611" s="98" t="s">
        <v>270</v>
      </c>
      <c r="B611" s="98" t="s">
        <v>1596</v>
      </c>
      <c r="C611" s="162" t="s">
        <v>1135</v>
      </c>
      <c r="D611" s="101" t="s">
        <v>3463</v>
      </c>
      <c r="E611" s="68" t="s">
        <v>264</v>
      </c>
      <c r="F611" s="68" t="s">
        <v>264</v>
      </c>
      <c r="G611" s="68" t="s">
        <v>264</v>
      </c>
      <c r="H611" s="68" t="s">
        <v>264</v>
      </c>
      <c r="I611" s="68" t="s">
        <v>264</v>
      </c>
      <c r="J611" s="68" t="s">
        <v>273</v>
      </c>
      <c r="K611" s="95" t="s">
        <v>20</v>
      </c>
      <c r="L611" s="95" t="s">
        <v>21</v>
      </c>
      <c r="M611" s="69" t="str">
        <f t="shared" si="112"/>
        <v>D - Probable / 4 - Mayor</v>
      </c>
      <c r="N611" s="69" t="str">
        <f t="shared" si="113"/>
        <v>D4</v>
      </c>
      <c r="O611" s="70" t="str">
        <f>VLOOKUP(N611,'MATRIZ RAM VALORACIÓN'!$AD$10:$AE$45,2,0)</f>
        <v>Intermedio</v>
      </c>
      <c r="P611" s="71" t="str">
        <f t="shared" si="116"/>
        <v>Medio</v>
      </c>
      <c r="Q611" s="101" t="s">
        <v>1723</v>
      </c>
      <c r="R611" s="101" t="s">
        <v>1689</v>
      </c>
      <c r="S611" s="180" t="s">
        <v>33</v>
      </c>
      <c r="T611" s="115" t="s">
        <v>2119</v>
      </c>
      <c r="U611" s="73" t="s">
        <v>318</v>
      </c>
      <c r="V611" s="73" t="s">
        <v>267</v>
      </c>
      <c r="W611" s="68" t="s">
        <v>264</v>
      </c>
      <c r="X611" s="68" t="s">
        <v>264</v>
      </c>
      <c r="Y611" s="68" t="s">
        <v>264</v>
      </c>
      <c r="Z611" s="68" t="s">
        <v>264</v>
      </c>
      <c r="AA611" s="68" t="s">
        <v>264</v>
      </c>
      <c r="AB611" s="68" t="s">
        <v>273</v>
      </c>
      <c r="AC611" s="68" t="s">
        <v>264</v>
      </c>
      <c r="AD611" s="68" t="s">
        <v>264</v>
      </c>
      <c r="AE611" s="68" t="s">
        <v>264</v>
      </c>
      <c r="AF611" s="68" t="s">
        <v>273</v>
      </c>
      <c r="AG611" s="68" t="s">
        <v>273</v>
      </c>
      <c r="AH611" s="73" t="s">
        <v>22</v>
      </c>
      <c r="AI611" s="74" t="str">
        <f t="shared" si="117"/>
        <v>Moderado</v>
      </c>
      <c r="AJ611" s="75" t="s">
        <v>313</v>
      </c>
      <c r="AK611" s="99" t="s">
        <v>10</v>
      </c>
      <c r="AL611" s="99" t="s">
        <v>17</v>
      </c>
      <c r="AM611" s="98" t="str">
        <f t="shared" si="118"/>
        <v>D4FuerteDirectamente Indirectamente</v>
      </c>
      <c r="AN611" s="75" t="str">
        <f>VLOOKUP(AO611,Hoja3!$G$2:$H$648,2,0)</f>
        <v>B:Raro / 3:Moderado</v>
      </c>
      <c r="AO611" s="69" t="str">
        <f>VLOOKUP(AM611,Hoja3!F:G,2,0)</f>
        <v>B3</v>
      </c>
      <c r="AP611" s="70" t="str">
        <f>VLOOKUP(AO611,'MATRIZ RAM VALORACIÓN'!$AD$10:$AE$45,2,0)</f>
        <v>Medio</v>
      </c>
      <c r="AQ611" s="189"/>
      <c r="AR611" s="189"/>
      <c r="AS611" s="110"/>
      <c r="AT611" s="88">
        <f t="shared" si="120"/>
        <v>5</v>
      </c>
      <c r="AU611" s="88">
        <f t="shared" si="121"/>
        <v>70</v>
      </c>
      <c r="AV611" s="89">
        <f t="shared" si="119"/>
        <v>75</v>
      </c>
    </row>
    <row r="612" spans="1:48" ht="164.25" hidden="1" customHeight="1" x14ac:dyDescent="0.3">
      <c r="A612" s="77" t="s">
        <v>270</v>
      </c>
      <c r="B612" s="98" t="s">
        <v>1596</v>
      </c>
      <c r="C612" s="162" t="s">
        <v>1135</v>
      </c>
      <c r="D612" s="101" t="s">
        <v>3463</v>
      </c>
      <c r="E612" s="68" t="s">
        <v>264</v>
      </c>
      <c r="F612" s="68" t="s">
        <v>264</v>
      </c>
      <c r="G612" s="68" t="s">
        <v>264</v>
      </c>
      <c r="H612" s="68" t="s">
        <v>264</v>
      </c>
      <c r="I612" s="68" t="s">
        <v>264</v>
      </c>
      <c r="J612" s="68" t="s">
        <v>273</v>
      </c>
      <c r="K612" s="95" t="s">
        <v>20</v>
      </c>
      <c r="L612" s="87" t="s">
        <v>21</v>
      </c>
      <c r="M612" s="69" t="str">
        <f t="shared" si="112"/>
        <v>D - Probable / 4 - Mayor</v>
      </c>
      <c r="N612" s="69" t="str">
        <f t="shared" si="113"/>
        <v>D4</v>
      </c>
      <c r="O612" s="70" t="str">
        <f>VLOOKUP(N612,'MATRIZ RAM VALORACIÓN'!$AD$10:$AE$45,2,0)</f>
        <v>Intermedio</v>
      </c>
      <c r="P612" s="71" t="str">
        <f t="shared" si="116"/>
        <v>Medio</v>
      </c>
      <c r="Q612" s="145" t="s">
        <v>1141</v>
      </c>
      <c r="R612" s="101" t="s">
        <v>1142</v>
      </c>
      <c r="S612" s="180" t="s">
        <v>359</v>
      </c>
      <c r="T612" s="146" t="s">
        <v>1690</v>
      </c>
      <c r="U612" s="84" t="s">
        <v>311</v>
      </c>
      <c r="V612" s="73" t="s">
        <v>267</v>
      </c>
      <c r="W612" s="68" t="s">
        <v>264</v>
      </c>
      <c r="X612" s="68" t="s">
        <v>264</v>
      </c>
      <c r="Y612" s="68" t="s">
        <v>264</v>
      </c>
      <c r="Z612" s="68" t="s">
        <v>264</v>
      </c>
      <c r="AA612" s="68" t="s">
        <v>264</v>
      </c>
      <c r="AB612" s="68" t="s">
        <v>273</v>
      </c>
      <c r="AC612" s="68" t="s">
        <v>264</v>
      </c>
      <c r="AD612" s="68" t="s">
        <v>264</v>
      </c>
      <c r="AE612" s="68" t="s">
        <v>264</v>
      </c>
      <c r="AF612" s="68" t="s">
        <v>273</v>
      </c>
      <c r="AG612" s="68" t="s">
        <v>273</v>
      </c>
      <c r="AH612" s="73" t="s">
        <v>22</v>
      </c>
      <c r="AI612" s="74" t="str">
        <f t="shared" si="117"/>
        <v>Moderado</v>
      </c>
      <c r="AJ612" s="75" t="s">
        <v>313</v>
      </c>
      <c r="AK612" s="99" t="s">
        <v>10</v>
      </c>
      <c r="AL612" s="99" t="s">
        <v>17</v>
      </c>
      <c r="AM612" s="98" t="str">
        <f t="shared" si="118"/>
        <v>D4FuerteDirectamente Indirectamente</v>
      </c>
      <c r="AN612" s="75" t="str">
        <f>VLOOKUP(AO612,Hoja3!$G$2:$H$648,2,0)</f>
        <v>B:Raro / 3:Moderado</v>
      </c>
      <c r="AO612" s="69" t="str">
        <f>VLOOKUP(AM612,Hoja3!F:G,2,0)</f>
        <v>B3</v>
      </c>
      <c r="AP612" s="70" t="str">
        <f>VLOOKUP(AO612,'MATRIZ RAM VALORACIÓN'!$AD$10:$AE$45,2,0)</f>
        <v>Medio</v>
      </c>
      <c r="AQ612" s="189"/>
      <c r="AR612" s="189"/>
      <c r="AS612" s="110"/>
      <c r="AT612" s="88">
        <f t="shared" si="120"/>
        <v>15</v>
      </c>
      <c r="AU612" s="88">
        <f t="shared" si="121"/>
        <v>70</v>
      </c>
      <c r="AV612" s="89">
        <f t="shared" si="119"/>
        <v>85</v>
      </c>
    </row>
    <row r="613" spans="1:48" ht="164.25" hidden="1" customHeight="1" x14ac:dyDescent="0.3">
      <c r="A613" s="98" t="s">
        <v>270</v>
      </c>
      <c r="B613" s="98" t="s">
        <v>1596</v>
      </c>
      <c r="C613" s="162" t="s">
        <v>1135</v>
      </c>
      <c r="D613" s="101" t="s">
        <v>3463</v>
      </c>
      <c r="E613" s="68" t="s">
        <v>264</v>
      </c>
      <c r="F613" s="68" t="s">
        <v>264</v>
      </c>
      <c r="G613" s="68" t="s">
        <v>264</v>
      </c>
      <c r="H613" s="68" t="s">
        <v>264</v>
      </c>
      <c r="I613" s="68" t="s">
        <v>264</v>
      </c>
      <c r="J613" s="68" t="s">
        <v>273</v>
      </c>
      <c r="K613" s="95" t="s">
        <v>20</v>
      </c>
      <c r="L613" s="95" t="s">
        <v>21</v>
      </c>
      <c r="M613" s="69" t="str">
        <f t="shared" si="112"/>
        <v>D - Probable / 4 - Mayor</v>
      </c>
      <c r="N613" s="69" t="str">
        <f t="shared" si="113"/>
        <v>D4</v>
      </c>
      <c r="O613" s="70" t="str">
        <f>VLOOKUP(N613,'MATRIZ RAM VALORACIÓN'!$AD$10:$AE$45,2,0)</f>
        <v>Intermedio</v>
      </c>
      <c r="P613" s="71" t="str">
        <f t="shared" si="116"/>
        <v>Medio</v>
      </c>
      <c r="Q613" s="101" t="s">
        <v>1691</v>
      </c>
      <c r="R613" s="101" t="s">
        <v>2353</v>
      </c>
      <c r="S613" s="180" t="s">
        <v>359</v>
      </c>
      <c r="T613" s="115" t="s">
        <v>1692</v>
      </c>
      <c r="U613" s="73" t="s">
        <v>318</v>
      </c>
      <c r="V613" s="73" t="s">
        <v>267</v>
      </c>
      <c r="W613" s="68" t="s">
        <v>264</v>
      </c>
      <c r="X613" s="68" t="s">
        <v>264</v>
      </c>
      <c r="Y613" s="68" t="s">
        <v>264</v>
      </c>
      <c r="Z613" s="68" t="s">
        <v>264</v>
      </c>
      <c r="AA613" s="68" t="s">
        <v>264</v>
      </c>
      <c r="AB613" s="68" t="s">
        <v>273</v>
      </c>
      <c r="AC613" s="68" t="s">
        <v>264</v>
      </c>
      <c r="AD613" s="68" t="s">
        <v>264</v>
      </c>
      <c r="AE613" s="68" t="s">
        <v>264</v>
      </c>
      <c r="AF613" s="68" t="s">
        <v>273</v>
      </c>
      <c r="AG613" s="68" t="s">
        <v>273</v>
      </c>
      <c r="AH613" s="73" t="s">
        <v>22</v>
      </c>
      <c r="AI613" s="74" t="str">
        <f t="shared" si="117"/>
        <v>Moderado</v>
      </c>
      <c r="AJ613" s="75" t="s">
        <v>313</v>
      </c>
      <c r="AK613" s="99" t="s">
        <v>10</v>
      </c>
      <c r="AL613" s="99" t="s">
        <v>17</v>
      </c>
      <c r="AM613" s="98" t="str">
        <f t="shared" si="118"/>
        <v>D4FuerteDirectamente Indirectamente</v>
      </c>
      <c r="AN613" s="75" t="str">
        <f>VLOOKUP(AO613,Hoja3!$G$2:$H$648,2,0)</f>
        <v>B:Raro / 3:Moderado</v>
      </c>
      <c r="AO613" s="69" t="str">
        <f>VLOOKUP(AM613,Hoja3!F:G,2,0)</f>
        <v>B3</v>
      </c>
      <c r="AP613" s="70" t="str">
        <f>VLOOKUP(AO613,'MATRIZ RAM VALORACIÓN'!$AD$10:$AE$45,2,0)</f>
        <v>Medio</v>
      </c>
      <c r="AQ613" s="189"/>
      <c r="AR613" s="189"/>
      <c r="AS613" s="110"/>
      <c r="AT613" s="88">
        <f t="shared" si="120"/>
        <v>5</v>
      </c>
      <c r="AU613" s="88">
        <f t="shared" si="121"/>
        <v>70</v>
      </c>
      <c r="AV613" s="89">
        <f t="shared" si="119"/>
        <v>75</v>
      </c>
    </row>
    <row r="614" spans="1:48" ht="164.25" hidden="1" customHeight="1" x14ac:dyDescent="0.3">
      <c r="A614" s="98" t="s">
        <v>270</v>
      </c>
      <c r="B614" s="98" t="s">
        <v>1596</v>
      </c>
      <c r="C614" s="162" t="s">
        <v>1135</v>
      </c>
      <c r="D614" s="101" t="s">
        <v>3463</v>
      </c>
      <c r="E614" s="68" t="s">
        <v>264</v>
      </c>
      <c r="F614" s="68" t="s">
        <v>264</v>
      </c>
      <c r="G614" s="68" t="s">
        <v>264</v>
      </c>
      <c r="H614" s="68" t="s">
        <v>264</v>
      </c>
      <c r="I614" s="68" t="s">
        <v>264</v>
      </c>
      <c r="J614" s="68" t="s">
        <v>273</v>
      </c>
      <c r="K614" s="95" t="s">
        <v>20</v>
      </c>
      <c r="L614" s="95" t="s">
        <v>21</v>
      </c>
      <c r="M614" s="69" t="str">
        <f t="shared" si="112"/>
        <v>D - Probable / 4 - Mayor</v>
      </c>
      <c r="N614" s="69" t="str">
        <f t="shared" si="113"/>
        <v>D4</v>
      </c>
      <c r="O614" s="70" t="str">
        <f>VLOOKUP(N614,'MATRIZ RAM VALORACIÓN'!$AD$10:$AE$45,2,0)</f>
        <v>Intermedio</v>
      </c>
      <c r="P614" s="71" t="str">
        <f t="shared" si="116"/>
        <v>Medio</v>
      </c>
      <c r="Q614" s="101" t="s">
        <v>1053</v>
      </c>
      <c r="R614" s="101" t="s">
        <v>3360</v>
      </c>
      <c r="S614" s="180" t="s">
        <v>18</v>
      </c>
      <c r="T614" s="115" t="s">
        <v>1687</v>
      </c>
      <c r="U614" s="73" t="s">
        <v>311</v>
      </c>
      <c r="V614" s="73" t="s">
        <v>265</v>
      </c>
      <c r="W614" s="68" t="s">
        <v>273</v>
      </c>
      <c r="X614" s="209" t="s">
        <v>273</v>
      </c>
      <c r="Y614" s="68" t="s">
        <v>273</v>
      </c>
      <c r="Z614" s="68" t="s">
        <v>273</v>
      </c>
      <c r="AA614" s="68" t="s">
        <v>273</v>
      </c>
      <c r="AB614" s="68" t="s">
        <v>273</v>
      </c>
      <c r="AC614" s="68" t="s">
        <v>264</v>
      </c>
      <c r="AD614" s="68" t="s">
        <v>264</v>
      </c>
      <c r="AE614" s="68" t="s">
        <v>264</v>
      </c>
      <c r="AF614" s="68" t="s">
        <v>273</v>
      </c>
      <c r="AG614" s="68" t="s">
        <v>273</v>
      </c>
      <c r="AH614" s="73" t="s">
        <v>22</v>
      </c>
      <c r="AI614" s="74" t="str">
        <f t="shared" si="117"/>
        <v>Moderado</v>
      </c>
      <c r="AJ614" s="75" t="s">
        <v>313</v>
      </c>
      <c r="AK614" s="99" t="s">
        <v>10</v>
      </c>
      <c r="AL614" s="99" t="s">
        <v>17</v>
      </c>
      <c r="AM614" s="98" t="str">
        <f t="shared" si="118"/>
        <v>D4FuerteDirectamente Indirectamente</v>
      </c>
      <c r="AN614" s="75" t="str">
        <f>VLOOKUP(AO614,Hoja3!$G$2:$H$648,2,0)</f>
        <v>B:Raro / 3:Moderado</v>
      </c>
      <c r="AO614" s="69" t="str">
        <f>VLOOKUP(AM614,Hoja3!F:G,2,0)</f>
        <v>B3</v>
      </c>
      <c r="AP614" s="70" t="str">
        <f>VLOOKUP(AO614,'MATRIZ RAM VALORACIÓN'!$AD$10:$AE$45,2,0)</f>
        <v>Medio</v>
      </c>
      <c r="AQ614" s="189"/>
      <c r="AR614" s="189"/>
      <c r="AS614" s="110"/>
      <c r="AT614" s="88">
        <f t="shared" si="120"/>
        <v>15</v>
      </c>
      <c r="AU614" s="88">
        <f t="shared" si="121"/>
        <v>70</v>
      </c>
      <c r="AV614" s="89">
        <f t="shared" si="119"/>
        <v>85</v>
      </c>
    </row>
    <row r="615" spans="1:48" ht="164.25" hidden="1" customHeight="1" x14ac:dyDescent="0.3">
      <c r="A615" s="113" t="s">
        <v>270</v>
      </c>
      <c r="B615" s="98" t="s">
        <v>1596</v>
      </c>
      <c r="C615" s="166" t="s">
        <v>1134</v>
      </c>
      <c r="D615" s="149" t="s">
        <v>3464</v>
      </c>
      <c r="E615" s="80" t="s">
        <v>264</v>
      </c>
      <c r="F615" s="80" t="s">
        <v>264</v>
      </c>
      <c r="G615" s="80" t="s">
        <v>264</v>
      </c>
      <c r="H615" s="80" t="s">
        <v>264</v>
      </c>
      <c r="I615" s="80" t="s">
        <v>264</v>
      </c>
      <c r="J615" s="80" t="s">
        <v>273</v>
      </c>
      <c r="K615" s="96" t="s">
        <v>20</v>
      </c>
      <c r="L615" s="96" t="s">
        <v>21</v>
      </c>
      <c r="M615" s="69" t="str">
        <f t="shared" si="112"/>
        <v>D - Probable / 4 - Mayor</v>
      </c>
      <c r="N615" s="69" t="str">
        <f t="shared" si="113"/>
        <v>D4</v>
      </c>
      <c r="O615" s="70" t="str">
        <f>VLOOKUP(N615,'MATRIZ RAM VALORACIÓN'!$AD$10:$AE$45,2,0)</f>
        <v>Intermedio</v>
      </c>
      <c r="P615" s="71" t="str">
        <f t="shared" si="116"/>
        <v>Medio</v>
      </c>
      <c r="Q615" s="149" t="s">
        <v>1053</v>
      </c>
      <c r="R615" s="149" t="s">
        <v>3360</v>
      </c>
      <c r="S615" s="182" t="s">
        <v>18</v>
      </c>
      <c r="T615" s="153" t="s">
        <v>1687</v>
      </c>
      <c r="U615" s="85" t="s">
        <v>311</v>
      </c>
      <c r="V615" s="85" t="s">
        <v>265</v>
      </c>
      <c r="W615" s="80" t="s">
        <v>273</v>
      </c>
      <c r="X615" s="212" t="s">
        <v>273</v>
      </c>
      <c r="Y615" s="80" t="s">
        <v>273</v>
      </c>
      <c r="Z615" s="80" t="s">
        <v>273</v>
      </c>
      <c r="AA615" s="80" t="s">
        <v>273</v>
      </c>
      <c r="AB615" s="80" t="s">
        <v>273</v>
      </c>
      <c r="AC615" s="68" t="s">
        <v>264</v>
      </c>
      <c r="AD615" s="68" t="s">
        <v>264</v>
      </c>
      <c r="AE615" s="68" t="s">
        <v>264</v>
      </c>
      <c r="AF615" s="68" t="s">
        <v>273</v>
      </c>
      <c r="AG615" s="68" t="s">
        <v>273</v>
      </c>
      <c r="AH615" s="73" t="s">
        <v>22</v>
      </c>
      <c r="AI615" s="74" t="str">
        <f t="shared" si="117"/>
        <v>Moderado</v>
      </c>
      <c r="AJ615" s="75" t="s">
        <v>313</v>
      </c>
      <c r="AK615" s="99" t="s">
        <v>10</v>
      </c>
      <c r="AL615" s="99" t="s">
        <v>17</v>
      </c>
      <c r="AM615" s="98" t="str">
        <f t="shared" si="118"/>
        <v>D4FuerteDirectamente Indirectamente</v>
      </c>
      <c r="AN615" s="75" t="str">
        <f>VLOOKUP(AO615,Hoja3!$G$2:$H$648,2,0)</f>
        <v>B:Raro / 3:Moderado</v>
      </c>
      <c r="AO615" s="69" t="str">
        <f>VLOOKUP(AM615,Hoja3!F:G,2,0)</f>
        <v>B3</v>
      </c>
      <c r="AP615" s="70" t="str">
        <f>VLOOKUP(AO615,'MATRIZ RAM VALORACIÓN'!$AD$10:$AE$45,2,0)</f>
        <v>Medio</v>
      </c>
      <c r="AQ615" s="189"/>
      <c r="AR615" s="189"/>
      <c r="AS615" s="110"/>
      <c r="AT615" s="88">
        <f t="shared" si="120"/>
        <v>15</v>
      </c>
      <c r="AU615" s="88">
        <f t="shared" si="121"/>
        <v>70</v>
      </c>
      <c r="AV615" s="89">
        <f t="shared" si="119"/>
        <v>85</v>
      </c>
    </row>
  </sheetData>
  <sheetProtection sheet="1" objects="1" scenarios="1" formatCells="0" formatColumns="0" formatRows="0" sort="0" autoFilter="0" pivotTables="0"/>
  <phoneticPr fontId="29" type="noConversion"/>
  <conditionalFormatting sqref="O2:O615 AO155:AO346 AO347:AP490 AO137:AP137 AO150:AP154 AP158:AP194 AP320:AP346 AP491:AP594 AO2:AO136 AO138:AO149 AO491:AO615">
    <cfRule type="containsText" dxfId="168" priority="285" operator="containsText" text="Muy Alto">
      <formula>NOT(ISERROR(SEARCH("Muy Alto",O2)))</formula>
    </cfRule>
  </conditionalFormatting>
  <conditionalFormatting sqref="P2:P615 AP586:AP615">
    <cfRule type="containsText" dxfId="167" priority="320" operator="containsText" text="Incluir en plan anual de auditoría">
      <formula>NOT(ISERROR(SEARCH("Incluir en plan anual de auditoría",P2)))</formula>
    </cfRule>
  </conditionalFormatting>
  <conditionalFormatting sqref="P2:P615">
    <cfRule type="cellIs" dxfId="166" priority="252" operator="equal">
      <formula>"Auditoría en 2014"</formula>
    </cfRule>
    <cfRule type="cellIs" dxfId="165" priority="251" operator="equal">
      <formula>"Auditoría en 2012"</formula>
    </cfRule>
    <cfRule type="cellIs" dxfId="164" priority="250" operator="equal">
      <formula>"Muy Alto"</formula>
    </cfRule>
  </conditionalFormatting>
  <conditionalFormatting sqref="Q29">
    <cfRule type="duplicateValues" dxfId="163" priority="10"/>
  </conditionalFormatting>
  <conditionalFormatting sqref="Q137">
    <cfRule type="duplicateValues" dxfId="162" priority="153"/>
  </conditionalFormatting>
  <conditionalFormatting sqref="Q196">
    <cfRule type="duplicateValues" dxfId="161" priority="138"/>
  </conditionalFormatting>
  <conditionalFormatting sqref="Q251">
    <cfRule type="duplicateValues" dxfId="160" priority="127"/>
  </conditionalFormatting>
  <conditionalFormatting sqref="Q197:R197">
    <cfRule type="duplicateValues" dxfId="159" priority="137"/>
  </conditionalFormatting>
  <conditionalFormatting sqref="AE498:AE500">
    <cfRule type="expression" dxfId="158" priority="68" stopIfTrue="1">
      <formula>#REF!=""</formula>
    </cfRule>
    <cfRule type="expression" dxfId="157" priority="69">
      <formula>#REF!&lt;&gt;""</formula>
    </cfRule>
    <cfRule type="expression" dxfId="156" priority="70">
      <formula>W498="No hay Control"</formula>
    </cfRule>
  </conditionalFormatting>
  <conditionalFormatting sqref="AI2:AI348 AI351:AI500">
    <cfRule type="expression" dxfId="155" priority="1269">
      <formula>#REF!&lt;&gt;""</formula>
    </cfRule>
    <cfRule type="expression" dxfId="154" priority="1270">
      <formula>AF2="No hay Control"</formula>
    </cfRule>
  </conditionalFormatting>
  <conditionalFormatting sqref="AI351:AI500 AI2:AI348">
    <cfRule type="expression" dxfId="153" priority="1268" stopIfTrue="1">
      <formula>#REF!=""</formula>
    </cfRule>
  </conditionalFormatting>
  <conditionalFormatting sqref="AI498:AI615">
    <cfRule type="expression" dxfId="152" priority="11" stopIfTrue="1">
      <formula>#REF!=""</formula>
    </cfRule>
    <cfRule type="expression" dxfId="151" priority="12">
      <formula>#REF!&lt;&gt;""</formula>
    </cfRule>
    <cfRule type="expression" dxfId="150" priority="13">
      <formula>AF498="No hay Control"</formula>
    </cfRule>
  </conditionalFormatting>
  <conditionalFormatting sqref="AO2:AO149 AP137">
    <cfRule type="cellIs" dxfId="149" priority="158" operator="equal">
      <formula>"Alto"</formula>
    </cfRule>
    <cfRule type="cellIs" dxfId="148" priority="156" operator="equal">
      <formula>"Intermedio"</formula>
    </cfRule>
    <cfRule type="cellIs" dxfId="147" priority="155" operator="equal">
      <formula>"Medio"</formula>
    </cfRule>
    <cfRule type="cellIs" dxfId="146" priority="154" operator="equal">
      <formula>"Bajo"</formula>
    </cfRule>
  </conditionalFormatting>
  <conditionalFormatting sqref="AO602:AO604 AP158:AP194 AP480:AP585">
    <cfRule type="cellIs" dxfId="145" priority="321" operator="equal">
      <formula>"Bajo"</formula>
    </cfRule>
    <cfRule type="cellIs" dxfId="144" priority="323" operator="equal">
      <formula>"Intermedio"</formula>
    </cfRule>
    <cfRule type="cellIs" dxfId="143" priority="322" operator="equal">
      <formula>"Medio"</formula>
    </cfRule>
  </conditionalFormatting>
  <conditionalFormatting sqref="AO602:AO604">
    <cfRule type="containsText" dxfId="142" priority="324" operator="containsText" text="Muy Alto">
      <formula>NOT(ISERROR(SEARCH("Muy Alto",AO602)))</formula>
    </cfRule>
  </conditionalFormatting>
  <conditionalFormatting sqref="AO602:AO606 AP533:AP536">
    <cfRule type="containsText" dxfId="141" priority="328" operator="containsText" text="Muy Alto">
      <formula>NOT(ISERROR(SEARCH("Muy Alto",AO533)))</formula>
    </cfRule>
  </conditionalFormatting>
  <conditionalFormatting sqref="AO602:AO606">
    <cfRule type="cellIs" dxfId="140" priority="327" operator="equal">
      <formula>"Intermedio"</formula>
    </cfRule>
    <cfRule type="cellIs" dxfId="139" priority="326" operator="equal">
      <formula>"Medio"</formula>
    </cfRule>
    <cfRule type="cellIs" dxfId="138" priority="325" operator="equal">
      <formula>"Bajo"</formula>
    </cfRule>
  </conditionalFormatting>
  <conditionalFormatting sqref="AO603:AO605">
    <cfRule type="cellIs" dxfId="137" priority="314" operator="equal">
      <formula>"Intermedio"</formula>
    </cfRule>
    <cfRule type="cellIs" dxfId="136" priority="312" operator="equal">
      <formula>"Bajo"</formula>
    </cfRule>
    <cfRule type="cellIs" dxfId="135" priority="313" operator="equal">
      <formula>"Medio"</formula>
    </cfRule>
    <cfRule type="containsText" dxfId="134" priority="315" operator="containsText" text="Muy Alto">
      <formula>NOT(ISERROR(SEARCH("Muy Alto",AO603)))</formula>
    </cfRule>
  </conditionalFormatting>
  <conditionalFormatting sqref="AO605:AO606">
    <cfRule type="cellIs" dxfId="133" priority="304" operator="equal">
      <formula>"Medio"</formula>
    </cfRule>
    <cfRule type="cellIs" dxfId="132" priority="305" operator="equal">
      <formula>"Intermedio"</formula>
    </cfRule>
    <cfRule type="containsText" dxfId="131" priority="306" operator="containsText" text="Muy Alto">
      <formula>NOT(ISERROR(SEARCH("Muy Alto",AO605)))</formula>
    </cfRule>
    <cfRule type="cellIs" dxfId="130" priority="303" operator="equal">
      <formula>"Bajo"</formula>
    </cfRule>
  </conditionalFormatting>
  <conditionalFormatting sqref="AO606">
    <cfRule type="cellIs" dxfId="129" priority="294" operator="equal">
      <formula>"Bajo"</formula>
    </cfRule>
    <cfRule type="cellIs" dxfId="128" priority="295" operator="equal">
      <formula>"Medio"</formula>
    </cfRule>
    <cfRule type="containsText" dxfId="127" priority="297" operator="containsText" text="Muy Alto">
      <formula>NOT(ISERROR(SEARCH("Muy Alto",AO606)))</formula>
    </cfRule>
    <cfRule type="cellIs" dxfId="126" priority="296" operator="equal">
      <formula>"Intermedio"</formula>
    </cfRule>
  </conditionalFormatting>
  <conditionalFormatting sqref="AO150:AP154 AP320:AP346 AO491:AO615">
    <cfRule type="cellIs" dxfId="125" priority="136" operator="equal">
      <formula>"Alto"</formula>
    </cfRule>
    <cfRule type="cellIs" dxfId="124" priority="135" operator="equal">
      <formula>"Intermedio"</formula>
    </cfRule>
    <cfRule type="cellIs" dxfId="123" priority="134" operator="equal">
      <formula>"Medio"</formula>
    </cfRule>
    <cfRule type="cellIs" dxfId="122" priority="133" operator="equal">
      <formula>"Bajo"</formula>
    </cfRule>
  </conditionalFormatting>
  <conditionalFormatting sqref="AO347:AP490 O2:O615 AO155:AO346">
    <cfRule type="cellIs" dxfId="121" priority="282" operator="equal">
      <formula>"Medio"</formula>
    </cfRule>
    <cfRule type="cellIs" dxfId="120" priority="284" operator="equal">
      <formula>"Alto"</formula>
    </cfRule>
    <cfRule type="cellIs" dxfId="119" priority="283" operator="equal">
      <formula>"Intermedio"</formula>
    </cfRule>
    <cfRule type="cellIs" dxfId="118" priority="281" operator="equal">
      <formula>"Bajo"</formula>
    </cfRule>
  </conditionalFormatting>
  <conditionalFormatting sqref="AP2:AP615">
    <cfRule type="cellIs" dxfId="117" priority="541" operator="equal">
      <formula>"Medio"</formula>
    </cfRule>
    <cfRule type="cellIs" dxfId="116" priority="540" operator="equal">
      <formula>"Bajo"</formula>
    </cfRule>
    <cfRule type="cellIs" dxfId="115" priority="247" operator="equal">
      <formula>"Medio"</formula>
    </cfRule>
    <cfRule type="cellIs" dxfId="114" priority="242" operator="equal">
      <formula>"Muy Alto"</formula>
    </cfRule>
    <cfRule type="cellIs" dxfId="113" priority="243" operator="equal">
      <formula>"Auditoría en 2012"</formula>
    </cfRule>
    <cfRule type="cellIs" dxfId="112" priority="244" operator="equal">
      <formula>"Auditoría en 2014"</formula>
    </cfRule>
    <cfRule type="cellIs" dxfId="111" priority="245" operator="equal">
      <formula>"Nulo"</formula>
    </cfRule>
    <cfRule type="cellIs" dxfId="110" priority="246" operator="equal">
      <formula>"Bajo"</formula>
    </cfRule>
    <cfRule type="cellIs" dxfId="109" priority="248" operator="equal">
      <formula>"Alto"</formula>
    </cfRule>
    <cfRule type="containsText" dxfId="108" priority="241" operator="containsText" text="Incluir en plan anual de auditoría">
      <formula>NOT(ISERROR(SEARCH("Incluir en plan anual de auditoría",AP2)))</formula>
    </cfRule>
    <cfRule type="containsText" dxfId="107" priority="547" operator="containsText" text="Muy Alto">
      <formula>NOT(ISERROR(SEARCH("Muy Alto",AP2)))</formula>
    </cfRule>
    <cfRule type="cellIs" dxfId="106" priority="626" operator="equal">
      <formula>"Bajo"</formula>
    </cfRule>
    <cfRule type="cellIs" dxfId="105" priority="627" operator="equal">
      <formula>"Medio"</formula>
    </cfRule>
    <cfRule type="cellIs" dxfId="104" priority="628" operator="equal">
      <formula>"Intermedio"</formula>
    </cfRule>
    <cfRule type="cellIs" dxfId="103" priority="629" operator="equal">
      <formula>"Alto"</formula>
    </cfRule>
    <cfRule type="containsText" dxfId="102" priority="630" operator="containsText" text="Muy Alto">
      <formula>NOT(ISERROR(SEARCH("Muy Alto",AP2)))</formula>
    </cfRule>
    <cfRule type="cellIs" dxfId="101" priority="546" operator="equal">
      <formula>"Alto"</formula>
    </cfRule>
    <cfRule type="cellIs" dxfId="100" priority="542" operator="equal">
      <formula>"Intermedio"</formula>
    </cfRule>
  </conditionalFormatting>
  <conditionalFormatting sqref="AP3:AP35 AP37:AP92">
    <cfRule type="cellIs" dxfId="99" priority="259" operator="equal">
      <formula>"Medio"</formula>
    </cfRule>
    <cfRule type="cellIs" dxfId="98" priority="258" operator="equal">
      <formula>"Bajo"</formula>
    </cfRule>
    <cfRule type="cellIs" dxfId="97" priority="260" operator="equal">
      <formula>"Intermedio"</formula>
    </cfRule>
    <cfRule type="cellIs" dxfId="96" priority="261" operator="equal">
      <formula>"Alto"</formula>
    </cfRule>
    <cfRule type="containsText" dxfId="95" priority="262" operator="containsText" text="Muy Alto">
      <formula>NOT(ISERROR(SEARCH("Muy Alto",AP3)))</formula>
    </cfRule>
  </conditionalFormatting>
  <conditionalFormatting sqref="AP105:AP107">
    <cfRule type="cellIs" dxfId="94" priority="614" operator="equal">
      <formula>"Medio"</formula>
    </cfRule>
    <cfRule type="cellIs" dxfId="93" priority="615" operator="equal">
      <formula>"Intermedio"</formula>
    </cfRule>
    <cfRule type="containsText" dxfId="92" priority="616" operator="containsText" text="Muy Alto">
      <formula>NOT(ISERROR(SEARCH("Muy Alto",AP105)))</formula>
    </cfRule>
    <cfRule type="cellIs" dxfId="91" priority="622" operator="equal">
      <formula>"Bajo"</formula>
    </cfRule>
    <cfRule type="cellIs" dxfId="90" priority="623" operator="equal">
      <formula>"Medio"</formula>
    </cfRule>
    <cfRule type="cellIs" dxfId="89" priority="624" operator="equal">
      <formula>"Intermedio"</formula>
    </cfRule>
    <cfRule type="containsText" dxfId="88" priority="625" operator="containsText" text="Muy Alto">
      <formula>NOT(ISERROR(SEARCH("Muy Alto",AP105)))</formula>
    </cfRule>
    <cfRule type="cellIs" dxfId="87" priority="613" operator="equal">
      <formula>"Bajo"</formula>
    </cfRule>
  </conditionalFormatting>
  <conditionalFormatting sqref="AP106:AP107">
    <cfRule type="cellIs" dxfId="86" priority="604" operator="equal">
      <formula>"Bajo"</formula>
    </cfRule>
    <cfRule type="cellIs" dxfId="85" priority="605" operator="equal">
      <formula>"Medio"</formula>
    </cfRule>
    <cfRule type="cellIs" dxfId="84" priority="606" operator="equal">
      <formula>"Intermedio"</formula>
    </cfRule>
    <cfRule type="containsText" dxfId="83" priority="607" operator="containsText" text="Muy Alto">
      <formula>NOT(ISERROR(SEARCH("Muy Alto",AP106)))</formula>
    </cfRule>
  </conditionalFormatting>
  <conditionalFormatting sqref="AP158:AP194">
    <cfRule type="cellIs" dxfId="82" priority="589" operator="equal">
      <formula>"Alto"</formula>
    </cfRule>
  </conditionalFormatting>
  <conditionalFormatting sqref="AP166 AP168 AP170 AP172 AP174 AP490:AP513 AP556">
    <cfRule type="cellIs" dxfId="81" priority="8" operator="equal">
      <formula>"Intermedio"</formula>
    </cfRule>
    <cfRule type="cellIs" dxfId="80" priority="7" operator="equal">
      <formula>"Medio"</formula>
    </cfRule>
    <cfRule type="cellIs" dxfId="79" priority="6" operator="equal">
      <formula>"Bajo"</formula>
    </cfRule>
  </conditionalFormatting>
  <conditionalFormatting sqref="AP166 AP168 AP170 AP172 AP174 AP491:AP513 AP556">
    <cfRule type="cellIs" dxfId="78" priority="9" operator="equal">
      <formula>"Alto"</formula>
    </cfRule>
  </conditionalFormatting>
  <conditionalFormatting sqref="AP176:AP177">
    <cfRule type="cellIs" dxfId="77" priority="580" operator="equal">
      <formula>"Bajo"</formula>
    </cfRule>
    <cfRule type="cellIs" dxfId="76" priority="581" operator="equal">
      <formula>"Medio"</formula>
    </cfRule>
    <cfRule type="cellIs" dxfId="75" priority="582" operator="equal">
      <formula>"Intermedio"</formula>
    </cfRule>
    <cfRule type="containsText" dxfId="74" priority="583" operator="containsText" text="Muy Alto">
      <formula>NOT(ISERROR(SEARCH("Muy Alto",AP176)))</formula>
    </cfRule>
  </conditionalFormatting>
  <conditionalFormatting sqref="AP176:AP179">
    <cfRule type="cellIs" dxfId="73" priority="586" operator="equal">
      <formula>"Intermedio"</formula>
    </cfRule>
    <cfRule type="containsText" dxfId="72" priority="587" operator="containsText" text="Muy Alto">
      <formula>NOT(ISERROR(SEARCH("Muy Alto",AP176)))</formula>
    </cfRule>
    <cfRule type="cellIs" dxfId="71" priority="584" operator="equal">
      <formula>"Bajo"</formula>
    </cfRule>
    <cfRule type="cellIs" dxfId="70" priority="585" operator="equal">
      <formula>"Medio"</formula>
    </cfRule>
  </conditionalFormatting>
  <conditionalFormatting sqref="AP177:AP179">
    <cfRule type="containsText" dxfId="69" priority="574" operator="containsText" text="Muy Alto">
      <formula>NOT(ISERROR(SEARCH("Muy Alto",AP177)))</formula>
    </cfRule>
    <cfRule type="cellIs" dxfId="68" priority="573" operator="equal">
      <formula>"Intermedio"</formula>
    </cfRule>
    <cfRule type="cellIs" dxfId="67" priority="572" operator="equal">
      <formula>"Medio"</formula>
    </cfRule>
    <cfRule type="cellIs" dxfId="66" priority="571" operator="equal">
      <formula>"Bajo"</formula>
    </cfRule>
  </conditionalFormatting>
  <conditionalFormatting sqref="AP178:AP179">
    <cfRule type="cellIs" dxfId="65" priority="564" operator="equal">
      <formula>"Intermedio"</formula>
    </cfRule>
    <cfRule type="containsText" dxfId="64" priority="565" operator="containsText" text="Muy Alto">
      <formula>NOT(ISERROR(SEARCH("Muy Alto",AP178)))</formula>
    </cfRule>
    <cfRule type="cellIs" dxfId="63" priority="562" operator="equal">
      <formula>"Bajo"</formula>
    </cfRule>
    <cfRule type="cellIs" dxfId="62" priority="563" operator="equal">
      <formula>"Medio"</formula>
    </cfRule>
  </conditionalFormatting>
  <conditionalFormatting sqref="AP202">
    <cfRule type="cellIs" dxfId="61" priority="537" operator="equal">
      <formula>"Medio"</formula>
    </cfRule>
    <cfRule type="cellIs" dxfId="60" priority="538" operator="equal">
      <formula>"Intermedio"</formula>
    </cfRule>
    <cfRule type="containsText" dxfId="59" priority="539" operator="containsText" text="Muy Alto">
      <formula>NOT(ISERROR(SEARCH("Muy Alto",AP202)))</formula>
    </cfRule>
    <cfRule type="cellIs" dxfId="58" priority="536" operator="equal">
      <formula>"Bajo"</formula>
    </cfRule>
  </conditionalFormatting>
  <conditionalFormatting sqref="AP451">
    <cfRule type="cellIs" dxfId="57" priority="146" operator="equal">
      <formula>"Medio"</formula>
    </cfRule>
    <cfRule type="cellIs" dxfId="56" priority="147" operator="equal">
      <formula>"Alto"</formula>
    </cfRule>
    <cfRule type="cellIs" dxfId="55" priority="145" operator="equal">
      <formula>"Bajo"</formula>
    </cfRule>
    <cfRule type="cellIs" dxfId="54" priority="144" operator="equal">
      <formula>"Nulo"</formula>
    </cfRule>
    <cfRule type="cellIs" dxfId="53" priority="143" operator="equal">
      <formula>"Auditoría en 2014"</formula>
    </cfRule>
    <cfRule type="cellIs" dxfId="52" priority="142" operator="equal">
      <formula>"Auditoría en 2012"</formula>
    </cfRule>
    <cfRule type="cellIs" dxfId="51" priority="141" operator="equal">
      <formula>"Muy Alto"</formula>
    </cfRule>
    <cfRule type="containsText" dxfId="50" priority="140" operator="containsText" text="Incluir en plan anual de auditoría">
      <formula>NOT(ISERROR(SEARCH("Incluir en plan anual de auditoría",AP451)))</formula>
    </cfRule>
  </conditionalFormatting>
  <conditionalFormatting sqref="AP484:AP487">
    <cfRule type="containsText" dxfId="49" priority="504" operator="containsText" text="Muy Alto">
      <formula>NOT(ISERROR(SEARCH("Muy Alto",AP484)))</formula>
    </cfRule>
  </conditionalFormatting>
  <conditionalFormatting sqref="AP490">
    <cfRule type="containsText" dxfId="48" priority="174" operator="containsText" text="Muy Alto">
      <formula>NOT(ISERROR(SEARCH("Muy Alto",AP490)))</formula>
    </cfRule>
  </conditionalFormatting>
  <conditionalFormatting sqref="AP535:AP536">
    <cfRule type="cellIs" dxfId="47" priority="444" operator="equal">
      <formula>"Bajo"</formula>
    </cfRule>
    <cfRule type="cellIs" dxfId="46" priority="445" operator="equal">
      <formula>"Medio"</formula>
    </cfRule>
    <cfRule type="cellIs" dxfId="45" priority="446" operator="equal">
      <formula>"Intermedio"</formula>
    </cfRule>
    <cfRule type="containsText" dxfId="44" priority="447" operator="containsText" text="Muy Alto">
      <formula>NOT(ISERROR(SEARCH("Muy Alto",AP535)))</formula>
    </cfRule>
  </conditionalFormatting>
  <conditionalFormatting sqref="AP536">
    <cfRule type="cellIs" dxfId="43" priority="437" operator="equal">
      <formula>"Intermedio"</formula>
    </cfRule>
    <cfRule type="cellIs" dxfId="42" priority="435" operator="equal">
      <formula>"Bajo"</formula>
    </cfRule>
    <cfRule type="cellIs" dxfId="41" priority="436" operator="equal">
      <formula>"Medio"</formula>
    </cfRule>
    <cfRule type="containsText" dxfId="40" priority="438" operator="containsText" text="Muy Alto">
      <formula>NOT(ISERROR(SEARCH("Muy Alto",AP536)))</formula>
    </cfRule>
  </conditionalFormatting>
  <conditionalFormatting sqref="AP577:AP578">
    <cfRule type="containsText" dxfId="39" priority="407" operator="containsText" text="Muy Alto">
      <formula>NOT(ISERROR(SEARCH("Muy Alto",AP577)))</formula>
    </cfRule>
    <cfRule type="cellIs" dxfId="38" priority="404" operator="equal">
      <formula>"Bajo"</formula>
    </cfRule>
    <cfRule type="cellIs" dxfId="37" priority="405" operator="equal">
      <formula>"Medio"</formula>
    </cfRule>
    <cfRule type="cellIs" dxfId="36" priority="406" operator="equal">
      <formula>"Intermedio"</formula>
    </cfRule>
  </conditionalFormatting>
  <conditionalFormatting sqref="AP578:AP579">
    <cfRule type="cellIs" dxfId="35" priority="396" operator="equal">
      <formula>"Medio"</formula>
    </cfRule>
    <cfRule type="containsText" dxfId="34" priority="398" operator="containsText" text="Muy Alto">
      <formula>NOT(ISERROR(SEARCH("Muy Alto",AP578)))</formula>
    </cfRule>
    <cfRule type="cellIs" dxfId="33" priority="395" operator="equal">
      <formula>"Bajo"</formula>
    </cfRule>
    <cfRule type="cellIs" dxfId="32" priority="397" operator="equal">
      <formula>"Intermedio"</formula>
    </cfRule>
  </conditionalFormatting>
  <conditionalFormatting sqref="AP579:AP580">
    <cfRule type="cellIs" dxfId="31" priority="386" operator="equal">
      <formula>"Bajo"</formula>
    </cfRule>
    <cfRule type="cellIs" dxfId="30" priority="387" operator="equal">
      <formula>"Medio"</formula>
    </cfRule>
    <cfRule type="cellIs" dxfId="29" priority="388" operator="equal">
      <formula>"Intermedio"</formula>
    </cfRule>
    <cfRule type="containsText" dxfId="28" priority="389" operator="containsText" text="Muy Alto">
      <formula>NOT(ISERROR(SEARCH("Muy Alto",AP579)))</formula>
    </cfRule>
  </conditionalFormatting>
  <conditionalFormatting sqref="AP580:AP581">
    <cfRule type="containsText" dxfId="27" priority="380" operator="containsText" text="Muy Alto">
      <formula>NOT(ISERROR(SEARCH("Muy Alto",AP580)))</formula>
    </cfRule>
  </conditionalFormatting>
  <conditionalFormatting sqref="AP584:AP594">
    <cfRule type="cellIs" dxfId="26" priority="86" operator="equal">
      <formula>"Alto"</formula>
    </cfRule>
    <cfRule type="cellIs" dxfId="25" priority="85" operator="equal">
      <formula>"Intermedio"</formula>
    </cfRule>
    <cfRule type="cellIs" dxfId="24" priority="84" operator="equal">
      <formula>"Medio"</formula>
    </cfRule>
    <cfRule type="cellIs" dxfId="23" priority="83" operator="equal">
      <formula>"Bajo"</formula>
    </cfRule>
  </conditionalFormatting>
  <conditionalFormatting sqref="AP586:AP615">
    <cfRule type="cellIs" dxfId="22" priority="341" operator="equal">
      <formula>"Alto"</formula>
    </cfRule>
    <cfRule type="cellIs" dxfId="21" priority="335" operator="equal">
      <formula>"Muy Alto"</formula>
    </cfRule>
    <cfRule type="cellIs" dxfId="20" priority="336" operator="equal">
      <formula>"Auditoría en 2012"</formula>
    </cfRule>
    <cfRule type="cellIs" dxfId="19" priority="337" operator="equal">
      <formula>"Auditoría en 2014"</formula>
    </cfRule>
    <cfRule type="cellIs" dxfId="18" priority="338" operator="equal">
      <formula>"Nulo"</formula>
    </cfRule>
    <cfRule type="cellIs" dxfId="17" priority="339" operator="equal">
      <formula>"Bajo"</formula>
    </cfRule>
    <cfRule type="cellIs" dxfId="16" priority="340" operator="equal">
      <formula>"Medio"</formula>
    </cfRule>
  </conditionalFormatting>
  <conditionalFormatting sqref="AP602:AP604 P2:P615">
    <cfRule type="cellIs" dxfId="15" priority="318" operator="equal">
      <formula>"Medio"</formula>
    </cfRule>
    <cfRule type="cellIs" dxfId="14" priority="317" operator="equal">
      <formula>"Bajo"</formula>
    </cfRule>
    <cfRule type="cellIs" dxfId="13" priority="316" operator="equal">
      <formula>"Nulo"</formula>
    </cfRule>
    <cfRule type="cellIs" dxfId="12" priority="319" operator="equal">
      <formula>"Alto"</formula>
    </cfRule>
  </conditionalFormatting>
  <conditionalFormatting sqref="AP603:AP605">
    <cfRule type="containsText" dxfId="11" priority="311" operator="containsText" text="Incluir en plan anual de auditoría">
      <formula>NOT(ISERROR(SEARCH("Incluir en plan anual de auditoría",AP603)))</formula>
    </cfRule>
    <cfRule type="cellIs" dxfId="10" priority="310" operator="equal">
      <formula>"Alto"</formula>
    </cfRule>
    <cfRule type="cellIs" dxfId="9" priority="308" operator="equal">
      <formula>"Bajo"</formula>
    </cfRule>
    <cfRule type="cellIs" dxfId="8" priority="307" operator="equal">
      <formula>"Nulo"</formula>
    </cfRule>
    <cfRule type="cellIs" dxfId="7" priority="309" operator="equal">
      <formula>"Medio"</formula>
    </cfRule>
  </conditionalFormatting>
  <conditionalFormatting sqref="AP605:AP606">
    <cfRule type="cellIs" dxfId="6" priority="298" operator="equal">
      <formula>"Nulo"</formula>
    </cfRule>
    <cfRule type="cellIs" dxfId="5" priority="300" operator="equal">
      <formula>"Medio"</formula>
    </cfRule>
    <cfRule type="cellIs" dxfId="4" priority="301" operator="equal">
      <formula>"Alto"</formula>
    </cfRule>
    <cfRule type="containsText" dxfId="3" priority="302" operator="containsText" text="Incluir en plan anual de auditoría">
      <formula>NOT(ISERROR(SEARCH("Incluir en plan anual de auditoría",AP605)))</formula>
    </cfRule>
    <cfRule type="cellIs" dxfId="2" priority="299" operator="equal">
      <formula>"Bajo"</formula>
    </cfRule>
  </conditionalFormatting>
  <conditionalFormatting sqref="AP606">
    <cfRule type="containsText" dxfId="1" priority="293" operator="containsText" text="Incluir en plan anual de auditoría">
      <formula>NOT(ISERROR(SEARCH("Incluir en plan anual de auditoría",AP606)))</formula>
    </cfRule>
  </conditionalFormatting>
  <dataValidations count="17">
    <dataValidation type="list" showInputMessage="1" showErrorMessage="1" sqref="AF374 AF371 AF257:AF258 AF376:AF377" xr:uid="{01F1278E-2782-4EBA-B694-EF0197D03CEC}">
      <formula1>"Si,No,ELC,Cumplimiento"</formula1>
    </dataValidation>
    <dataValidation type="list" showInputMessage="1" showErrorMessage="1" sqref="AF113:AF114 AF359:AF360 AF365 AF321:AF322 AF502" xr:uid="{4D672780-20C5-41A9-9D60-79BFEB5B9D4C}">
      <formula1>"Si,No,ELC"</formula1>
    </dataValidation>
    <dataValidation type="list" showInputMessage="1" showErrorMessage="1" sqref="AF361:AF364 AF366:AF370 AF372:AF373 W250:AE279 AE359:AE374 AE375:AF375 W306:AF306 AF115:AF135 W280:AF305 AF250:AF256 AC359:AD377 AE376:AE377 AF259:AF279 AF87:AF112 W87:AE135 AF323:AF335 AC307:AF320 AC321:AE335 W307:AB335 W351:AB377 W336:AF350 AD501:AE504 AD485:AF500 AF501 AF503:AF504 AC351:AF358 W136:AF249 W485:AC553 W2:AF86 AD505:AF553 W555:AF615 W554:AA554 AE554:AF554 AG2:AG615 W378:AF484 E2:J615 S10" xr:uid="{9BE8036E-3B2A-4187-AB28-E103C99C3C6F}">
      <formula1>"Si,No"</formula1>
    </dataValidation>
    <dataValidation allowBlank="1" showInputMessage="1" showErrorMessage="1" prompt="Riesgo Legal y Regulatorio" sqref="J107 J110 J2:J9 J11:J105" xr:uid="{78B98123-4727-4E24-8DA8-6EB0428AFA78}"/>
    <dataValidation allowBlank="1" showInputMessage="1" showErrorMessage="1" promptTitle="Riesgo de Soborno" prompt="Es una tipologia de riesgo de corrupción que incluye soborno nacional y transnacional (clientes, proveedores y/o autoridades locales y extranjeras)." sqref="G107 G1:G9 G110 G11:G105" xr:uid="{A15157F9-FA08-48B6-BC7E-695FB1A7D847}"/>
    <dataValidation allowBlank="1" showInputMessage="1" showErrorMessage="1" prompt="Cumplimiento: Riesgo asociado al incumplimiento de las leyes y normas aplicables a la compañía,  con énfasis en fraude, apropiación indebida de activos, corrupción, soborno, reportes fraudulentos, lavado de activos, financiación del terrorismo, FCPA." sqref="E1:E9 E107 E110 E11:E105" xr:uid="{1919868C-4778-4CEF-85D4-8DE504E35C7F}"/>
    <dataValidation allowBlank="1" showInputMessage="1" showErrorMessage="1" prompt="Riesgo de Liquidez" sqref="E346:J350" xr:uid="{17B9ADD7-F56C-4E2D-BC1B-0DC9C1BBB835}"/>
    <dataValidation allowBlank="1" showInputMessage="1" showErrorMessage="1" prompt="Riesgo de Corrupción (RC):" sqref="F1:F9 F107 F110 F11:F105" xr:uid="{6C534237-57DB-40E2-A932-080C7EED9FED}"/>
    <dataValidation allowBlank="1" showInputMessage="1" showErrorMessage="1" prompt="Riesgo de Lavado de Activo y Financiacion del Terrorismo (RLAFT):" sqref="H107 H2:H9 H110 H11:H105" xr:uid="{3285DA29-FF21-4FFD-9E22-E6E07B4D3E1F}"/>
    <dataValidation allowBlank="1" showInputMessage="1" showErrorMessage="1" prompt="Riesgo de Fraude (RF):" sqref="I110 I107 I1:I9 I11:I61 I63:I105" xr:uid="{050D5BDE-F92C-4826-9D21-892D6DED8F7A}"/>
    <dataValidation allowBlank="1" showInputMessage="1" showErrorMessage="1" prompt="Riesgo de desastre (RD)" sqref="S10" xr:uid="{F15342FA-DE3F-4FAD-8710-E8765F840A12}"/>
    <dataValidation allowBlank="1" showInputMessage="1" showErrorMessage="1" prompt="Riesgo de Lavado de Activo y Financiacion del Terrorismo (LA/FT/FPADM):" sqref="H1" xr:uid="{CE2B209A-2F8A-4533-BB44-EC7866544FA2}"/>
    <dataValidation type="list" allowBlank="1" showInputMessage="1" showErrorMessage="1" sqref="AB554:AD554" xr:uid="{5730F572-D9C1-4F6D-8C16-FC6584598437}">
      <formula1>"Si,No"</formula1>
    </dataValidation>
    <dataValidation allowBlank="1" showInputMessage="1" showErrorMessage="1" prompt="Incluir la descripción del riesgo, las causas y las consecuencias." sqref="D1:D111" xr:uid="{99677A16-1541-48AE-AD74-2871845DC57F}"/>
    <dataValidation allowBlank="1" showInputMessage="1" showErrorMessage="1" prompt="Describir claramente el riesgo asociado al objetivo, evitar colocar causas como riesgos, o riesgos en negativo. " sqref="C1:C107 C110 C484:C485" xr:uid="{A8305192-7C7C-4E10-B06E-F062B3EE61FC}"/>
    <dataValidation allowBlank="1" showInputMessage="1" showErrorMessage="1" prompt="Normatividad y Regulación" sqref="J1" xr:uid="{B71B5933-8812-4871-A440-886BF8298ACC}"/>
    <dataValidation type="list" allowBlank="1" showInputMessage="1" showErrorMessage="1" sqref="AS2:AS615" xr:uid="{3F70690F-647A-44B4-A99B-A80A5BA5C457}">
      <formula1>",Eventual - Muchas veces al día,*Eventual – Diario, *Eventual – Semanal, *Eventual – Quincenal, *Eventual – Mensual, *Eventual – Bimestral, *Eventual – Trimestral, *Eventual – Semestral, *Eventual – Anual"</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2">
        <x14:dataValidation type="list" allowBlank="1" showInputMessage="1" showErrorMessage="1" xr:uid="{D3575B51-C91C-427C-A3C9-70326ACCB621}">
          <x14:formula1>
            <xm:f>'Listas Desplegables'!$E$2:$E$104</xm:f>
          </x14:formula1>
          <xm:sqref>B451</xm:sqref>
        </x14:dataValidation>
        <x14:dataValidation type="list" allowBlank="1" showInputMessage="1" showErrorMessage="1" xr:uid="{47726729-3B2D-4B34-9AA3-74709BB63104}">
          <x14:formula1>
            <xm:f>Parametros!$F$2:$F$4</xm:f>
          </x14:formula1>
          <xm:sqref>AI349:AI350 AL2:AL615</xm:sqref>
        </x14:dataValidation>
        <x14:dataValidation type="list" allowBlank="1" showInputMessage="1" showErrorMessage="1" xr:uid="{A8B9D9F9-8075-4783-917F-9866806188A6}">
          <x14:formula1>
            <xm:f>Parametros!$G$2:$G$21</xm:f>
          </x14:formula1>
          <xm:sqref>S555:S615 S2:S553</xm:sqref>
        </x14:dataValidation>
        <x14:dataValidation type="list" allowBlank="1" showInputMessage="1" showErrorMessage="1" xr:uid="{16F3DC0F-C1F8-4A32-BC76-D1165A6972AC}">
          <x14:formula1>
            <xm:f>Parametros!$F$7:$F$9</xm:f>
          </x14:formula1>
          <xm:sqref>AJ2:AJ615</xm:sqref>
        </x14:dataValidation>
        <x14:dataValidation type="list" allowBlank="1" showInputMessage="1" showErrorMessage="1" xr:uid="{494396EA-46C9-4876-BDAB-F4EC36C512B5}">
          <x14:formula1>
            <xm:f>Parametros!$D$2:$D$4</xm:f>
          </x14:formula1>
          <xm:sqref>AH2:AH615</xm:sqref>
        </x14:dataValidation>
        <x14:dataValidation type="list" allowBlank="1" showInputMessage="1" showErrorMessage="1" xr:uid="{D222D0C0-6970-40E1-AECE-72429C45055C}">
          <x14:formula1>
            <xm:f>Parametros!$E$2:$E$3</xm:f>
          </x14:formula1>
          <xm:sqref>AK2:AK615</xm:sqref>
        </x14:dataValidation>
        <x14:dataValidation type="list" allowBlank="1" showInputMessage="1" showErrorMessage="1" xr:uid="{3686ECE9-F7AB-4AD0-B0DF-CC76DEC71541}">
          <x14:formula1>
            <xm:f>Parametros!$D$12:$D$14</xm:f>
          </x14:formula1>
          <xm:sqref>U2:U615</xm:sqref>
        </x14:dataValidation>
        <x14:dataValidation type="list" allowBlank="1" showInputMessage="1" showErrorMessage="1" xr:uid="{CDF13933-5F41-43F5-A11D-A93CEAB5ADB2}">
          <x14:formula1>
            <xm:f>Parametros!$E$12:$E$13</xm:f>
          </x14:formula1>
          <xm:sqref>V2:V615</xm:sqref>
        </x14:dataValidation>
        <x14:dataValidation type="list" allowBlank="1" showInputMessage="1" showErrorMessage="1" xr:uid="{0F63397A-B3D4-4406-8ABC-3B223181C73E}">
          <x14:formula1>
            <xm:f>'Listas Desplegables'!$D$2:$D$17</xm:f>
          </x14:formula1>
          <xm:sqref>B2:B615</xm:sqref>
        </x14:dataValidation>
        <x14:dataValidation type="list" allowBlank="1" showInputMessage="1" showErrorMessage="1" xr:uid="{EB81E81B-F53F-4A3C-9757-C6336618F7C3}">
          <x14:formula1>
            <xm:f>Parametros!$B$2:$B$7</xm:f>
          </x14:formula1>
          <xm:sqref>L2:L615</xm:sqref>
        </x14:dataValidation>
        <x14:dataValidation type="list" allowBlank="1" showInputMessage="1" showErrorMessage="1" xr:uid="{3EF79508-E5FA-4AD3-AE34-C1B7AF5ECB3E}">
          <x14:formula1>
            <xm:f>Parametros!$A$2:$A$7</xm:f>
          </x14:formula1>
          <xm:sqref>K2:K615</xm:sqref>
        </x14:dataValidation>
        <x14:dataValidation type="list" allowBlank="1" showInputMessage="1" showErrorMessage="1" xr:uid="{C81935FD-51A7-409D-909B-6A18C404352F}">
          <x14:formula1>
            <xm:f>'Listas Desplegables'!$A$2:$A$14</xm:f>
          </x14:formula1>
          <xm:sqref>A2:A615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09EAD-F2A3-42D2-BDF7-F683B1DFA4BC}">
  <dimension ref="A2:AE119"/>
  <sheetViews>
    <sheetView topLeftCell="A2" zoomScale="36" zoomScaleNormal="30" zoomScaleSheetLayoutView="20" workbookViewId="0">
      <selection activeCell="G7" sqref="G7:G10"/>
    </sheetView>
  </sheetViews>
  <sheetFormatPr baseColWidth="10" defaultColWidth="11" defaultRowHeight="21" x14ac:dyDescent="0.4"/>
  <cols>
    <col min="1" max="1" width="33.44140625" style="2" customWidth="1"/>
    <col min="2" max="2" width="25.44140625" style="2" bestFit="1" customWidth="1"/>
    <col min="3" max="3" width="32.44140625" style="2" customWidth="1"/>
    <col min="4" max="4" width="17.5546875" style="2" customWidth="1"/>
    <col min="5" max="5" width="141.44140625" style="2" customWidth="1"/>
    <col min="6" max="6" width="33.5546875" style="2" customWidth="1"/>
    <col min="7" max="8" width="26.5546875" style="2" customWidth="1"/>
    <col min="9" max="9" width="37.5546875" style="2" customWidth="1"/>
    <col min="10" max="10" width="32.5546875" style="2" customWidth="1"/>
    <col min="11" max="21" width="13.5546875" style="2" customWidth="1"/>
    <col min="22" max="22" width="14.44140625" style="2" customWidth="1"/>
    <col min="23" max="28" width="13.5546875" style="2" customWidth="1"/>
    <col min="29" max="30" width="11" style="2"/>
    <col min="31" max="31" width="17.5546875" style="2" customWidth="1"/>
    <col min="32" max="32" width="9.44140625" style="2" customWidth="1"/>
    <col min="33" max="33" width="18.44140625" style="2" customWidth="1"/>
    <col min="34" max="16384" width="11" style="2"/>
  </cols>
  <sheetData>
    <row r="2" spans="1:31" ht="46.2" x14ac:dyDescent="0.4">
      <c r="D2" s="299" t="s">
        <v>1203</v>
      </c>
      <c r="E2" s="299"/>
      <c r="F2" s="299"/>
      <c r="G2" s="299"/>
      <c r="H2" s="299"/>
      <c r="I2" s="299"/>
      <c r="J2" s="299"/>
      <c r="K2" s="299"/>
      <c r="L2" s="299"/>
      <c r="M2" s="299"/>
      <c r="N2" s="299"/>
      <c r="O2" s="299"/>
      <c r="P2" s="299"/>
      <c r="Q2" s="299"/>
      <c r="R2" s="299"/>
      <c r="S2" s="299"/>
      <c r="T2" s="299"/>
    </row>
    <row r="4" spans="1:31" ht="21.6" thickBot="1" x14ac:dyDescent="0.45"/>
    <row r="5" spans="1:31" ht="69.75" customHeight="1" thickBot="1" x14ac:dyDescent="0.45">
      <c r="A5" s="300" t="s">
        <v>1204</v>
      </c>
      <c r="B5" s="300"/>
      <c r="C5" s="300"/>
      <c r="D5" s="300"/>
      <c r="E5" s="300"/>
      <c r="F5" s="300"/>
      <c r="G5" s="300"/>
      <c r="H5" s="300"/>
      <c r="I5" s="300" t="s">
        <v>1205</v>
      </c>
      <c r="J5" s="300"/>
      <c r="K5" s="300" t="s">
        <v>1206</v>
      </c>
      <c r="L5" s="300"/>
      <c r="M5" s="301"/>
      <c r="N5" s="300"/>
      <c r="O5" s="300"/>
      <c r="P5" s="300"/>
      <c r="Q5" s="300"/>
      <c r="R5" s="300"/>
      <c r="S5" s="300"/>
      <c r="T5" s="300"/>
      <c r="U5" s="300"/>
      <c r="V5" s="300"/>
      <c r="W5" s="300"/>
      <c r="X5" s="300"/>
      <c r="Y5" s="300"/>
      <c r="Z5" s="300"/>
      <c r="AA5" s="300"/>
      <c r="AB5" s="300"/>
    </row>
    <row r="6" spans="1:31" ht="137.25" customHeight="1" thickBot="1" x14ac:dyDescent="0.45">
      <c r="A6" s="302" t="s">
        <v>1207</v>
      </c>
      <c r="B6" s="302"/>
      <c r="C6" s="302"/>
      <c r="D6" s="302"/>
      <c r="E6" s="302" t="s">
        <v>1</v>
      </c>
      <c r="F6" s="302"/>
      <c r="G6" s="302"/>
      <c r="H6" s="302"/>
      <c r="I6" s="303" t="s">
        <v>1208</v>
      </c>
      <c r="J6" s="55" t="s">
        <v>1209</v>
      </c>
      <c r="K6" s="234" t="s">
        <v>1210</v>
      </c>
      <c r="L6" s="234"/>
      <c r="M6" s="235"/>
      <c r="N6" s="248" t="s">
        <v>1211</v>
      </c>
      <c r="O6" s="248"/>
      <c r="P6" s="235"/>
      <c r="Q6" s="248" t="s">
        <v>1212</v>
      </c>
      <c r="R6" s="248"/>
      <c r="S6" s="235"/>
      <c r="T6" s="248" t="s">
        <v>1213</v>
      </c>
      <c r="U6" s="248"/>
      <c r="V6" s="235"/>
      <c r="W6" s="248" t="s">
        <v>1214</v>
      </c>
      <c r="X6" s="248"/>
      <c r="Y6" s="235"/>
      <c r="Z6" s="234" t="s">
        <v>1215</v>
      </c>
      <c r="AA6" s="248"/>
      <c r="AB6" s="235"/>
    </row>
    <row r="7" spans="1:31" ht="100.35" customHeight="1" thickBot="1" x14ac:dyDescent="0.45">
      <c r="A7" s="36" t="s">
        <v>1216</v>
      </c>
      <c r="B7" s="35"/>
      <c r="C7" s="34" t="s">
        <v>1217</v>
      </c>
      <c r="D7" s="33"/>
      <c r="E7" s="304" t="s">
        <v>1218</v>
      </c>
      <c r="F7" s="305" t="s">
        <v>1219</v>
      </c>
      <c r="G7" s="305" t="s">
        <v>1220</v>
      </c>
      <c r="H7" s="306" t="s">
        <v>1221</v>
      </c>
      <c r="I7" s="303"/>
      <c r="J7" s="55" t="s">
        <v>1222</v>
      </c>
      <c r="K7" s="234" t="s">
        <v>1223</v>
      </c>
      <c r="L7" s="234"/>
      <c r="M7" s="235"/>
      <c r="N7" s="234" t="s">
        <v>1224</v>
      </c>
      <c r="O7" s="248"/>
      <c r="P7" s="235"/>
      <c r="Q7" s="234" t="s">
        <v>1225</v>
      </c>
      <c r="R7" s="248"/>
      <c r="S7" s="235"/>
      <c r="T7" s="234" t="s">
        <v>1226</v>
      </c>
      <c r="U7" s="248"/>
      <c r="V7" s="235"/>
      <c r="W7" s="234" t="s">
        <v>1227</v>
      </c>
      <c r="X7" s="248"/>
      <c r="Y7" s="235"/>
      <c r="Z7" s="234" t="s">
        <v>1228</v>
      </c>
      <c r="AA7" s="248"/>
      <c r="AB7" s="235"/>
    </row>
    <row r="8" spans="1:31" ht="100.35" customHeight="1" thickBot="1" x14ac:dyDescent="0.45">
      <c r="A8" s="32" t="s">
        <v>1229</v>
      </c>
      <c r="B8" s="31"/>
      <c r="C8" s="30" t="s">
        <v>1230</v>
      </c>
      <c r="D8" s="29"/>
      <c r="E8" s="304"/>
      <c r="F8" s="305"/>
      <c r="G8" s="305"/>
      <c r="H8" s="306"/>
      <c r="I8" s="54" t="s">
        <v>312</v>
      </c>
      <c r="J8" s="54" t="s">
        <v>5</v>
      </c>
      <c r="K8" s="248" t="s">
        <v>1231</v>
      </c>
      <c r="L8" s="248"/>
      <c r="M8" s="235"/>
      <c r="N8" s="248" t="s">
        <v>1232</v>
      </c>
      <c r="O8" s="248"/>
      <c r="P8" s="235"/>
      <c r="Q8" s="248" t="s">
        <v>1233</v>
      </c>
      <c r="R8" s="248"/>
      <c r="S8" s="235"/>
      <c r="T8" s="248" t="s">
        <v>1234</v>
      </c>
      <c r="U8" s="248"/>
      <c r="V8" s="235"/>
      <c r="W8" s="248" t="s">
        <v>1235</v>
      </c>
      <c r="X8" s="248"/>
      <c r="Y8" s="235"/>
      <c r="Z8" s="248" t="s">
        <v>1236</v>
      </c>
      <c r="AA8" s="248"/>
      <c r="AB8" s="235"/>
    </row>
    <row r="9" spans="1:31" ht="30" customHeight="1" thickBot="1" x14ac:dyDescent="0.45">
      <c r="A9" s="308" t="s">
        <v>1237</v>
      </c>
      <c r="B9" s="308"/>
      <c r="C9" s="309" t="s">
        <v>1238</v>
      </c>
      <c r="D9" s="309"/>
      <c r="E9" s="304"/>
      <c r="F9" s="305"/>
      <c r="G9" s="305"/>
      <c r="H9" s="306"/>
      <c r="I9" s="310" t="s">
        <v>1239</v>
      </c>
      <c r="J9" s="310"/>
      <c r="K9" s="245" t="s">
        <v>1240</v>
      </c>
      <c r="L9" s="245"/>
      <c r="M9" s="246"/>
      <c r="N9" s="249" t="s">
        <v>1241</v>
      </c>
      <c r="O9" s="250"/>
      <c r="P9" s="245"/>
      <c r="Q9" s="246" t="s">
        <v>1242</v>
      </c>
      <c r="R9" s="246"/>
      <c r="S9" s="246"/>
      <c r="T9" s="246" t="s">
        <v>1243</v>
      </c>
      <c r="U9" s="246"/>
      <c r="V9" s="246"/>
      <c r="W9" s="246" t="s">
        <v>1244</v>
      </c>
      <c r="X9" s="246"/>
      <c r="Y9" s="246"/>
      <c r="Z9" s="246" t="s">
        <v>1245</v>
      </c>
      <c r="AA9" s="246"/>
      <c r="AB9" s="254"/>
    </row>
    <row r="10" spans="1:31" ht="36.75" customHeight="1" thickBot="1" x14ac:dyDescent="0.45">
      <c r="A10" s="28" t="s">
        <v>1246</v>
      </c>
      <c r="B10" s="27" t="s">
        <v>1247</v>
      </c>
      <c r="C10" s="27" t="s">
        <v>1246</v>
      </c>
      <c r="D10" s="26" t="s">
        <v>1247</v>
      </c>
      <c r="E10" s="304"/>
      <c r="F10" s="305"/>
      <c r="G10" s="305"/>
      <c r="H10" s="306"/>
      <c r="I10" s="310"/>
      <c r="J10" s="310"/>
      <c r="K10" s="245"/>
      <c r="L10" s="245"/>
      <c r="M10" s="247"/>
      <c r="N10" s="311"/>
      <c r="O10" s="312"/>
      <c r="P10" s="313"/>
      <c r="Q10" s="247"/>
      <c r="R10" s="247"/>
      <c r="S10" s="247"/>
      <c r="T10" s="247"/>
      <c r="U10" s="247"/>
      <c r="V10" s="247"/>
      <c r="W10" s="247"/>
      <c r="X10" s="247"/>
      <c r="Y10" s="247"/>
      <c r="Z10" s="247"/>
      <c r="AA10" s="247"/>
      <c r="AB10" s="255"/>
      <c r="AD10" s="4" t="s">
        <v>1248</v>
      </c>
      <c r="AE10" s="3" t="s">
        <v>1249</v>
      </c>
    </row>
    <row r="11" spans="1:31" ht="82.35" customHeight="1" x14ac:dyDescent="0.4">
      <c r="A11" s="327">
        <f>IF(AND(OR(D5="A",D5="E",D5="M"),B5=0),15%,IF(AND(OR(D5="A",D5="E"),B5&gt;0),B5/4,IF(AND(OR(D5="B",D5="C"),B5&gt;0),B5/3,IF(AND(OR(D5="A",D5="E"),B5=0),7.15%,15%))))</f>
        <v>0.15</v>
      </c>
      <c r="B11" s="327"/>
      <c r="C11" s="307" t="s">
        <v>1250</v>
      </c>
      <c r="D11" s="307"/>
      <c r="E11" s="320" t="s">
        <v>1251</v>
      </c>
      <c r="F11" s="321" t="s">
        <v>1252</v>
      </c>
      <c r="G11" s="322" t="s">
        <v>1253</v>
      </c>
      <c r="H11" s="329" t="s">
        <v>1254</v>
      </c>
      <c r="I11" s="256" t="s">
        <v>1255</v>
      </c>
      <c r="J11" s="256"/>
      <c r="K11" s="244" t="s">
        <v>1248</v>
      </c>
      <c r="L11" s="244"/>
      <c r="M11" s="244"/>
      <c r="N11" s="275" t="s">
        <v>1256</v>
      </c>
      <c r="O11" s="275"/>
      <c r="P11" s="275"/>
      <c r="Q11" s="291" t="s">
        <v>1257</v>
      </c>
      <c r="R11" s="291"/>
      <c r="S11" s="291"/>
      <c r="T11" s="291" t="s">
        <v>1258</v>
      </c>
      <c r="U11" s="291"/>
      <c r="V11" s="291"/>
      <c r="W11" s="298" t="s">
        <v>1259</v>
      </c>
      <c r="X11" s="298"/>
      <c r="Y11" s="298"/>
      <c r="Z11" s="298" t="s">
        <v>1260</v>
      </c>
      <c r="AA11" s="298"/>
      <c r="AB11" s="298"/>
      <c r="AD11" s="4" t="s">
        <v>1261</v>
      </c>
      <c r="AE11" s="3" t="s">
        <v>1249</v>
      </c>
    </row>
    <row r="12" spans="1:31" ht="120" customHeight="1" thickBot="1" x14ac:dyDescent="0.45">
      <c r="A12" s="25"/>
      <c r="B12" s="24"/>
      <c r="C12" s="23"/>
      <c r="D12" s="22"/>
      <c r="E12" s="320"/>
      <c r="F12" s="321"/>
      <c r="G12" s="322" t="s">
        <v>1262</v>
      </c>
      <c r="H12" s="329"/>
      <c r="I12" s="256"/>
      <c r="J12" s="256"/>
      <c r="K12" s="244"/>
      <c r="L12" s="244"/>
      <c r="M12" s="244"/>
      <c r="N12" s="275"/>
      <c r="O12" s="275"/>
      <c r="P12" s="275"/>
      <c r="Q12" s="291"/>
      <c r="R12" s="291"/>
      <c r="S12" s="291"/>
      <c r="T12" s="291"/>
      <c r="U12" s="291"/>
      <c r="V12" s="291"/>
      <c r="W12" s="298"/>
      <c r="X12" s="298"/>
      <c r="Y12" s="298"/>
      <c r="Z12" s="298"/>
      <c r="AA12" s="298"/>
      <c r="AB12" s="298"/>
      <c r="AD12" s="4" t="s">
        <v>1263</v>
      </c>
      <c r="AE12" s="3" t="s">
        <v>1264</v>
      </c>
    </row>
    <row r="13" spans="1:31" ht="82.35" customHeight="1" x14ac:dyDescent="0.4">
      <c r="A13" s="327">
        <f>IF(AND(OR(D7="A",D7="E",D7="M"),B7=0),10%,IF(AND(OR(D7="A",D7="E"),B7&gt;0),B7/4,IF(AND(OR(D7="B",D7="C"),B7&gt;0),B7/3,IF(AND(OR(D7="A",D7="E"),B7=0),7.1%,10%))))</f>
        <v>0.1</v>
      </c>
      <c r="B13" s="327"/>
      <c r="C13" s="307" t="s">
        <v>1265</v>
      </c>
      <c r="D13" s="307"/>
      <c r="E13" s="316" t="s">
        <v>1266</v>
      </c>
      <c r="F13" s="317" t="s">
        <v>1267</v>
      </c>
      <c r="G13" s="318" t="s">
        <v>1268</v>
      </c>
      <c r="H13" s="319" t="s">
        <v>1269</v>
      </c>
      <c r="I13" s="256" t="s">
        <v>1270</v>
      </c>
      <c r="J13" s="256"/>
      <c r="K13" s="244" t="s">
        <v>1261</v>
      </c>
      <c r="L13" s="244"/>
      <c r="M13" s="244"/>
      <c r="N13" s="275" t="s">
        <v>1271</v>
      </c>
      <c r="O13" s="275"/>
      <c r="P13" s="275"/>
      <c r="Q13" s="275" t="s">
        <v>1272</v>
      </c>
      <c r="R13" s="275"/>
      <c r="S13" s="275"/>
      <c r="T13" s="291" t="s">
        <v>1273</v>
      </c>
      <c r="U13" s="291"/>
      <c r="V13" s="291"/>
      <c r="W13" s="291" t="s">
        <v>1274</v>
      </c>
      <c r="X13" s="291"/>
      <c r="Y13" s="291"/>
      <c r="Z13" s="298" t="s">
        <v>1275</v>
      </c>
      <c r="AA13" s="298"/>
      <c r="AB13" s="298"/>
      <c r="AD13" s="4" t="s">
        <v>1276</v>
      </c>
      <c r="AE13" s="3" t="s">
        <v>1264</v>
      </c>
    </row>
    <row r="14" spans="1:31" ht="67.5" customHeight="1" thickBot="1" x14ac:dyDescent="0.45">
      <c r="A14" s="21"/>
      <c r="B14" s="20"/>
      <c r="C14" s="19"/>
      <c r="D14" s="18"/>
      <c r="E14" s="316"/>
      <c r="F14" s="317"/>
      <c r="G14" s="318"/>
      <c r="H14" s="319"/>
      <c r="I14" s="256"/>
      <c r="J14" s="256"/>
      <c r="K14" s="244"/>
      <c r="L14" s="244"/>
      <c r="M14" s="244"/>
      <c r="N14" s="275"/>
      <c r="O14" s="275"/>
      <c r="P14" s="275"/>
      <c r="Q14" s="275"/>
      <c r="R14" s="275"/>
      <c r="S14" s="275"/>
      <c r="T14" s="291"/>
      <c r="U14" s="291"/>
      <c r="V14" s="291"/>
      <c r="W14" s="291"/>
      <c r="X14" s="291"/>
      <c r="Y14" s="291"/>
      <c r="Z14" s="298"/>
      <c r="AA14" s="298"/>
      <c r="AB14" s="298"/>
      <c r="AD14" s="4" t="s">
        <v>1277</v>
      </c>
      <c r="AE14" s="3" t="s">
        <v>1264</v>
      </c>
    </row>
    <row r="15" spans="1:31" ht="75" customHeight="1" thickBot="1" x14ac:dyDescent="0.45">
      <c r="A15" s="328" t="s">
        <v>1278</v>
      </c>
      <c r="B15" s="328"/>
      <c r="C15" s="328"/>
      <c r="D15" s="328"/>
      <c r="E15" s="328"/>
      <c r="F15" s="328"/>
      <c r="G15" s="328"/>
      <c r="H15" s="328"/>
      <c r="I15" s="256"/>
      <c r="J15" s="256"/>
      <c r="K15" s="244"/>
      <c r="L15" s="244"/>
      <c r="M15" s="244"/>
      <c r="N15" s="275"/>
      <c r="O15" s="275"/>
      <c r="P15" s="275"/>
      <c r="Q15" s="275"/>
      <c r="R15" s="275"/>
      <c r="S15" s="275"/>
      <c r="T15" s="291"/>
      <c r="U15" s="291"/>
      <c r="V15" s="291"/>
      <c r="W15" s="291"/>
      <c r="X15" s="291"/>
      <c r="Y15" s="291"/>
      <c r="Z15" s="298"/>
      <c r="AA15" s="298"/>
      <c r="AB15" s="298"/>
      <c r="AD15" s="4" t="s">
        <v>1279</v>
      </c>
      <c r="AE15" s="3" t="s">
        <v>1264</v>
      </c>
    </row>
    <row r="16" spans="1:31" ht="60" customHeight="1" thickBot="1" x14ac:dyDescent="0.45">
      <c r="A16" s="328"/>
      <c r="B16" s="328"/>
      <c r="C16" s="328"/>
      <c r="D16" s="328"/>
      <c r="E16" s="328"/>
      <c r="F16" s="328"/>
      <c r="G16" s="328"/>
      <c r="H16" s="328"/>
      <c r="I16" s="256" t="s">
        <v>1280</v>
      </c>
      <c r="J16" s="256"/>
      <c r="K16" s="243" t="s">
        <v>1263</v>
      </c>
      <c r="L16" s="243"/>
      <c r="M16" s="243"/>
      <c r="N16" s="244" t="s">
        <v>1281</v>
      </c>
      <c r="O16" s="244"/>
      <c r="P16" s="244"/>
      <c r="Q16" s="275" t="s">
        <v>1282</v>
      </c>
      <c r="R16" s="275"/>
      <c r="S16" s="275"/>
      <c r="T16" s="275" t="s">
        <v>1283</v>
      </c>
      <c r="U16" s="275"/>
      <c r="V16" s="275"/>
      <c r="W16" s="291" t="s">
        <v>1284</v>
      </c>
      <c r="X16" s="291"/>
      <c r="Y16" s="291"/>
      <c r="Z16" s="291" t="s">
        <v>1285</v>
      </c>
      <c r="AA16" s="291"/>
      <c r="AB16" s="291"/>
      <c r="AD16" s="4" t="s">
        <v>1256</v>
      </c>
      <c r="AE16" s="3" t="s">
        <v>1286</v>
      </c>
    </row>
    <row r="17" spans="1:31" ht="72" customHeight="1" x14ac:dyDescent="0.4">
      <c r="A17" s="327">
        <f>A13*0.5</f>
        <v>0.05</v>
      </c>
      <c r="B17" s="327"/>
      <c r="C17" s="307" t="s">
        <v>1287</v>
      </c>
      <c r="D17" s="307"/>
      <c r="E17" s="323" t="s">
        <v>1288</v>
      </c>
      <c r="F17" s="324" t="s">
        <v>1289</v>
      </c>
      <c r="G17" s="325" t="s">
        <v>1290</v>
      </c>
      <c r="H17" s="326" t="s">
        <v>1291</v>
      </c>
      <c r="I17" s="256"/>
      <c r="J17" s="256"/>
      <c r="K17" s="243"/>
      <c r="L17" s="243"/>
      <c r="M17" s="243"/>
      <c r="N17" s="244"/>
      <c r="O17" s="244"/>
      <c r="P17" s="244"/>
      <c r="Q17" s="275"/>
      <c r="R17" s="275"/>
      <c r="S17" s="275"/>
      <c r="T17" s="275"/>
      <c r="U17" s="275"/>
      <c r="V17" s="275"/>
      <c r="W17" s="291"/>
      <c r="X17" s="291"/>
      <c r="Y17" s="291"/>
      <c r="Z17" s="291"/>
      <c r="AA17" s="291"/>
      <c r="AB17" s="291"/>
      <c r="AD17" s="4" t="s">
        <v>1271</v>
      </c>
      <c r="AE17" s="3" t="s">
        <v>1286</v>
      </c>
    </row>
    <row r="18" spans="1:31" ht="92.25" customHeight="1" thickBot="1" x14ac:dyDescent="0.45">
      <c r="A18" s="25"/>
      <c r="B18" s="24"/>
      <c r="C18" s="23"/>
      <c r="D18" s="22"/>
      <c r="E18" s="323"/>
      <c r="F18" s="324"/>
      <c r="G18" s="325" t="s">
        <v>1292</v>
      </c>
      <c r="H18" s="326"/>
      <c r="I18" s="256"/>
      <c r="J18" s="256"/>
      <c r="K18" s="243"/>
      <c r="L18" s="243"/>
      <c r="M18" s="243"/>
      <c r="N18" s="244"/>
      <c r="O18" s="244"/>
      <c r="P18" s="244"/>
      <c r="Q18" s="275"/>
      <c r="R18" s="275"/>
      <c r="S18" s="275"/>
      <c r="T18" s="275"/>
      <c r="U18" s="275"/>
      <c r="V18" s="275"/>
      <c r="W18" s="291"/>
      <c r="X18" s="291"/>
      <c r="Y18" s="291"/>
      <c r="Z18" s="291"/>
      <c r="AA18" s="291"/>
      <c r="AB18" s="291"/>
      <c r="AD18" s="4" t="s">
        <v>1281</v>
      </c>
      <c r="AE18" s="3" t="s">
        <v>1249</v>
      </c>
    </row>
    <row r="19" spans="1:31" ht="82.35" customHeight="1" x14ac:dyDescent="0.4">
      <c r="A19" s="314">
        <f>+A17*0.333333333333333</f>
        <v>1.6666666666666649E-2</v>
      </c>
      <c r="B19" s="314"/>
      <c r="C19" s="315" t="s">
        <v>1293</v>
      </c>
      <c r="D19" s="315"/>
      <c r="E19" s="316" t="s">
        <v>1294</v>
      </c>
      <c r="F19" s="317" t="s">
        <v>1295</v>
      </c>
      <c r="G19" s="318" t="s">
        <v>415</v>
      </c>
      <c r="H19" s="319" t="s">
        <v>1296</v>
      </c>
      <c r="I19" s="256" t="s">
        <v>1297</v>
      </c>
      <c r="J19" s="256"/>
      <c r="K19" s="243" t="s">
        <v>1276</v>
      </c>
      <c r="L19" s="243"/>
      <c r="M19" s="243"/>
      <c r="N19" s="244" t="s">
        <v>1298</v>
      </c>
      <c r="O19" s="244"/>
      <c r="P19" s="244"/>
      <c r="Q19" s="244" t="s">
        <v>1299</v>
      </c>
      <c r="R19" s="244"/>
      <c r="S19" s="244"/>
      <c r="T19" s="275" t="s">
        <v>1300</v>
      </c>
      <c r="U19" s="275"/>
      <c r="V19" s="275"/>
      <c r="W19" s="275" t="s">
        <v>1301</v>
      </c>
      <c r="X19" s="275"/>
      <c r="Y19" s="275"/>
      <c r="Z19" s="291" t="s">
        <v>1302</v>
      </c>
      <c r="AA19" s="291"/>
      <c r="AB19" s="291"/>
      <c r="AD19" s="4" t="s">
        <v>1298</v>
      </c>
      <c r="AE19" s="3" t="s">
        <v>1249</v>
      </c>
    </row>
    <row r="20" spans="1:31" ht="120" customHeight="1" thickBot="1" x14ac:dyDescent="0.45">
      <c r="A20" s="25"/>
      <c r="B20" s="24"/>
      <c r="C20" s="23"/>
      <c r="D20" s="22"/>
      <c r="E20" s="316"/>
      <c r="F20" s="317"/>
      <c r="G20" s="318" t="s">
        <v>1303</v>
      </c>
      <c r="H20" s="319"/>
      <c r="I20" s="256"/>
      <c r="J20" s="256"/>
      <c r="K20" s="243"/>
      <c r="L20" s="243"/>
      <c r="M20" s="243"/>
      <c r="N20" s="244"/>
      <c r="O20" s="244"/>
      <c r="P20" s="244"/>
      <c r="Q20" s="244"/>
      <c r="R20" s="244"/>
      <c r="S20" s="244"/>
      <c r="T20" s="275"/>
      <c r="U20" s="275"/>
      <c r="V20" s="275"/>
      <c r="W20" s="275"/>
      <c r="X20" s="275"/>
      <c r="Y20" s="275"/>
      <c r="Z20" s="291"/>
      <c r="AA20" s="291"/>
      <c r="AB20" s="291"/>
      <c r="AD20" s="4" t="s">
        <v>1304</v>
      </c>
      <c r="AE20" s="3" t="s">
        <v>1264</v>
      </c>
    </row>
    <row r="21" spans="1:31" ht="82.35" customHeight="1" x14ac:dyDescent="0.4">
      <c r="A21" s="314"/>
      <c r="B21" s="314"/>
      <c r="C21" s="331" t="s">
        <v>1305</v>
      </c>
      <c r="D21" s="331"/>
      <c r="E21" s="316" t="s">
        <v>1306</v>
      </c>
      <c r="F21" s="317" t="s">
        <v>1307</v>
      </c>
      <c r="G21" s="318" t="s">
        <v>1308</v>
      </c>
      <c r="H21" s="319" t="s">
        <v>1309</v>
      </c>
      <c r="I21" s="256" t="s">
        <v>1310</v>
      </c>
      <c r="J21" s="256"/>
      <c r="K21" s="243" t="s">
        <v>1277</v>
      </c>
      <c r="L21" s="243"/>
      <c r="M21" s="243"/>
      <c r="N21" s="243" t="s">
        <v>1304</v>
      </c>
      <c r="O21" s="243"/>
      <c r="P21" s="243"/>
      <c r="Q21" s="244" t="s">
        <v>1311</v>
      </c>
      <c r="R21" s="244"/>
      <c r="S21" s="244"/>
      <c r="T21" s="244" t="s">
        <v>1312</v>
      </c>
      <c r="U21" s="244"/>
      <c r="V21" s="244"/>
      <c r="W21" s="275" t="s">
        <v>1313</v>
      </c>
      <c r="X21" s="275"/>
      <c r="Y21" s="275"/>
      <c r="Z21" s="275" t="s">
        <v>1314</v>
      </c>
      <c r="AA21" s="275"/>
      <c r="AB21" s="275"/>
      <c r="AD21" s="4" t="s">
        <v>1315</v>
      </c>
      <c r="AE21" s="3" t="s">
        <v>1264</v>
      </c>
    </row>
    <row r="22" spans="1:31" ht="120" customHeight="1" thickBot="1" x14ac:dyDescent="0.45">
      <c r="A22" s="25"/>
      <c r="B22" s="24"/>
      <c r="C22" s="23"/>
      <c r="D22" s="22"/>
      <c r="E22" s="316"/>
      <c r="F22" s="317"/>
      <c r="G22" s="318"/>
      <c r="H22" s="319"/>
      <c r="I22" s="256"/>
      <c r="J22" s="256"/>
      <c r="K22" s="243"/>
      <c r="L22" s="243"/>
      <c r="M22" s="243"/>
      <c r="N22" s="243"/>
      <c r="O22" s="243"/>
      <c r="P22" s="243"/>
      <c r="Q22" s="244"/>
      <c r="R22" s="244"/>
      <c r="S22" s="244"/>
      <c r="T22" s="244"/>
      <c r="U22" s="244"/>
      <c r="V22" s="244"/>
      <c r="W22" s="275"/>
      <c r="X22" s="275"/>
      <c r="Y22" s="275"/>
      <c r="Z22" s="275"/>
      <c r="AA22" s="275"/>
      <c r="AB22" s="275"/>
      <c r="AD22" s="4" t="s">
        <v>1257</v>
      </c>
      <c r="AE22" s="3" t="s">
        <v>1062</v>
      </c>
    </row>
    <row r="23" spans="1:31" ht="82.35" customHeight="1" x14ac:dyDescent="0.4">
      <c r="A23" s="314" t="s">
        <v>1316</v>
      </c>
      <c r="B23" s="314"/>
      <c r="C23" s="315" t="s">
        <v>1317</v>
      </c>
      <c r="D23" s="315"/>
      <c r="E23" s="330" t="s">
        <v>1318</v>
      </c>
      <c r="F23" s="317" t="s">
        <v>1319</v>
      </c>
      <c r="G23" s="318" t="s">
        <v>1320</v>
      </c>
      <c r="H23" s="319" t="s">
        <v>1321</v>
      </c>
      <c r="I23" s="256" t="s">
        <v>1322</v>
      </c>
      <c r="J23" s="256"/>
      <c r="K23" s="243" t="s">
        <v>1279</v>
      </c>
      <c r="L23" s="243"/>
      <c r="M23" s="243"/>
      <c r="N23" s="243" t="s">
        <v>1315</v>
      </c>
      <c r="O23" s="243"/>
      <c r="P23" s="243"/>
      <c r="Q23" s="243" t="s">
        <v>1323</v>
      </c>
      <c r="R23" s="243"/>
      <c r="S23" s="243"/>
      <c r="T23" s="243" t="s">
        <v>1324</v>
      </c>
      <c r="U23" s="243"/>
      <c r="V23" s="243"/>
      <c r="W23" s="244" t="s">
        <v>1325</v>
      </c>
      <c r="X23" s="244"/>
      <c r="Y23" s="244"/>
      <c r="Z23" s="244" t="s">
        <v>1326</v>
      </c>
      <c r="AA23" s="244"/>
      <c r="AB23" s="244"/>
      <c r="AD23" s="4" t="s">
        <v>1272</v>
      </c>
      <c r="AE23" s="3" t="s">
        <v>1286</v>
      </c>
    </row>
    <row r="24" spans="1:31" ht="120" customHeight="1" thickBot="1" x14ac:dyDescent="0.45">
      <c r="A24" s="21"/>
      <c r="B24" s="20"/>
      <c r="C24" s="19"/>
      <c r="D24" s="18"/>
      <c r="E24" s="330"/>
      <c r="F24" s="317"/>
      <c r="G24" s="318"/>
      <c r="H24" s="319"/>
      <c r="I24" s="256"/>
      <c r="J24" s="256"/>
      <c r="K24" s="243"/>
      <c r="L24" s="243"/>
      <c r="M24" s="243"/>
      <c r="N24" s="243"/>
      <c r="O24" s="243"/>
      <c r="P24" s="243"/>
      <c r="Q24" s="243"/>
      <c r="R24" s="243"/>
      <c r="S24" s="243"/>
      <c r="T24" s="243"/>
      <c r="U24" s="243"/>
      <c r="V24" s="243"/>
      <c r="W24" s="244"/>
      <c r="X24" s="244"/>
      <c r="Y24" s="244"/>
      <c r="Z24" s="244"/>
      <c r="AA24" s="244"/>
      <c r="AB24" s="244"/>
      <c r="AD24" s="4" t="s">
        <v>1282</v>
      </c>
      <c r="AE24" s="3" t="s">
        <v>1286</v>
      </c>
    </row>
    <row r="25" spans="1:31" x14ac:dyDescent="0.4">
      <c r="AD25" s="4" t="s">
        <v>1299</v>
      </c>
      <c r="AE25" s="3" t="s">
        <v>1249</v>
      </c>
    </row>
    <row r="26" spans="1:31" ht="21.6" thickBot="1" x14ac:dyDescent="0.45">
      <c r="AD26" s="4" t="s">
        <v>1311</v>
      </c>
      <c r="AE26" s="3" t="s">
        <v>1249</v>
      </c>
    </row>
    <row r="27" spans="1:31" s="6" customFormat="1" ht="40.35" customHeight="1" x14ac:dyDescent="0.5">
      <c r="A27" s="17"/>
      <c r="B27" s="16" t="s">
        <v>1264</v>
      </c>
      <c r="C27" s="15"/>
      <c r="AD27" s="4" t="s">
        <v>1323</v>
      </c>
      <c r="AE27" s="3" t="s">
        <v>1264</v>
      </c>
    </row>
    <row r="28" spans="1:31" s="6" customFormat="1" ht="40.35" customHeight="1" x14ac:dyDescent="0.5">
      <c r="A28" s="14"/>
      <c r="B28" s="11" t="s">
        <v>1249</v>
      </c>
      <c r="C28" s="10"/>
      <c r="I28" s="64" t="s">
        <v>1327</v>
      </c>
      <c r="J28" s="65">
        <v>4584955983164</v>
      </c>
      <c r="AD28" s="4" t="s">
        <v>1258</v>
      </c>
      <c r="AE28" s="3" t="s">
        <v>1062</v>
      </c>
    </row>
    <row r="29" spans="1:31" s="6" customFormat="1" ht="40.35" customHeight="1" x14ac:dyDescent="0.5">
      <c r="A29" s="13"/>
      <c r="B29" s="11" t="s">
        <v>1286</v>
      </c>
      <c r="C29" s="10"/>
      <c r="J29" s="66">
        <f>J28*0.5%</f>
        <v>22924779915.82</v>
      </c>
      <c r="K29" s="6">
        <f>J28*1%</f>
        <v>45849559831.639999</v>
      </c>
      <c r="AD29" s="4" t="s">
        <v>1273</v>
      </c>
      <c r="AE29" s="3" t="s">
        <v>1062</v>
      </c>
    </row>
    <row r="30" spans="1:31" s="6" customFormat="1" ht="40.35" customHeight="1" x14ac:dyDescent="0.5">
      <c r="A30" s="12"/>
      <c r="B30" s="11" t="s">
        <v>1062</v>
      </c>
      <c r="C30" s="10"/>
      <c r="AD30" s="4" t="s">
        <v>1283</v>
      </c>
      <c r="AE30" s="3" t="s">
        <v>1286</v>
      </c>
    </row>
    <row r="31" spans="1:31" s="6" customFormat="1" ht="40.35" customHeight="1" thickBot="1" x14ac:dyDescent="0.55000000000000004">
      <c r="A31" s="9"/>
      <c r="B31" s="8" t="s">
        <v>1328</v>
      </c>
      <c r="C31" s="7"/>
      <c r="AD31" s="4" t="s">
        <v>1300</v>
      </c>
      <c r="AE31" s="3" t="s">
        <v>1286</v>
      </c>
    </row>
    <row r="32" spans="1:31" ht="21" customHeight="1" x14ac:dyDescent="0.4">
      <c r="AD32" s="4" t="s">
        <v>1312</v>
      </c>
      <c r="AE32" s="3" t="s">
        <v>1249</v>
      </c>
    </row>
    <row r="33" spans="30:31" ht="21.75" customHeight="1" x14ac:dyDescent="0.4">
      <c r="AD33" s="4" t="s">
        <v>1324</v>
      </c>
      <c r="AE33" s="3" t="s">
        <v>1264</v>
      </c>
    </row>
    <row r="34" spans="30:31" ht="21" customHeight="1" x14ac:dyDescent="0.4">
      <c r="AD34" s="4" t="s">
        <v>1259</v>
      </c>
      <c r="AE34" s="5" t="s">
        <v>1328</v>
      </c>
    </row>
    <row r="35" spans="30:31" ht="21" customHeight="1" x14ac:dyDescent="0.4">
      <c r="AD35" s="4" t="s">
        <v>1274</v>
      </c>
      <c r="AE35" s="3" t="s">
        <v>1062</v>
      </c>
    </row>
    <row r="36" spans="30:31" ht="21.75" customHeight="1" x14ac:dyDescent="0.4">
      <c r="AD36" s="4" t="s">
        <v>1284</v>
      </c>
      <c r="AE36" s="3" t="s">
        <v>1062</v>
      </c>
    </row>
    <row r="37" spans="30:31" ht="21" customHeight="1" x14ac:dyDescent="0.4">
      <c r="AD37" s="4" t="s">
        <v>1301</v>
      </c>
      <c r="AE37" s="3" t="s">
        <v>1286</v>
      </c>
    </row>
    <row r="38" spans="30:31" ht="21.75" customHeight="1" x14ac:dyDescent="0.4">
      <c r="AD38" s="4" t="s">
        <v>1313</v>
      </c>
      <c r="AE38" s="3" t="s">
        <v>1286</v>
      </c>
    </row>
    <row r="39" spans="30:31" ht="21" customHeight="1" x14ac:dyDescent="0.4">
      <c r="AD39" s="4" t="s">
        <v>1325</v>
      </c>
      <c r="AE39" s="3" t="s">
        <v>1249</v>
      </c>
    </row>
    <row r="40" spans="30:31" ht="21.75" customHeight="1" x14ac:dyDescent="0.4">
      <c r="AD40" s="4" t="s">
        <v>1260</v>
      </c>
      <c r="AE40" s="5" t="s">
        <v>1328</v>
      </c>
    </row>
    <row r="41" spans="30:31" ht="21" customHeight="1" x14ac:dyDescent="0.4">
      <c r="AD41" s="4" t="s">
        <v>1275</v>
      </c>
      <c r="AE41" s="5" t="s">
        <v>1328</v>
      </c>
    </row>
    <row r="42" spans="30:31" ht="21.75" customHeight="1" x14ac:dyDescent="0.4">
      <c r="AD42" s="4" t="s">
        <v>1285</v>
      </c>
      <c r="AE42" s="3" t="s">
        <v>1062</v>
      </c>
    </row>
    <row r="43" spans="30:31" x14ac:dyDescent="0.4">
      <c r="AD43" s="4" t="s">
        <v>1302</v>
      </c>
      <c r="AE43" s="3" t="s">
        <v>1062</v>
      </c>
    </row>
    <row r="44" spans="30:31" x14ac:dyDescent="0.4">
      <c r="AD44" s="4" t="s">
        <v>1314</v>
      </c>
      <c r="AE44" s="3" t="s">
        <v>1286</v>
      </c>
    </row>
    <row r="45" spans="30:31" x14ac:dyDescent="0.4">
      <c r="AD45" s="4" t="s">
        <v>1326</v>
      </c>
      <c r="AE45" s="3" t="s">
        <v>1249</v>
      </c>
    </row>
    <row r="52" spans="9:28" ht="34.35" customHeight="1" thickBot="1" x14ac:dyDescent="0.75">
      <c r="I52" s="37" t="s">
        <v>1329</v>
      </c>
      <c r="K52" s="240"/>
      <c r="L52" s="240"/>
      <c r="M52" s="241"/>
      <c r="N52" s="249" t="s">
        <v>1241</v>
      </c>
      <c r="O52" s="250"/>
      <c r="P52" s="245"/>
      <c r="Q52" s="249" t="s">
        <v>1242</v>
      </c>
      <c r="R52" s="250"/>
      <c r="S52" s="245"/>
      <c r="T52" s="249" t="s">
        <v>1243</v>
      </c>
      <c r="U52" s="250"/>
      <c r="V52" s="245"/>
      <c r="W52" s="249" t="s">
        <v>1244</v>
      </c>
      <c r="X52" s="250"/>
      <c r="Y52" s="245"/>
      <c r="Z52" s="246" t="s">
        <v>1245</v>
      </c>
      <c r="AA52" s="246"/>
      <c r="AB52" s="254"/>
    </row>
    <row r="53" spans="9:28" ht="34.35" customHeight="1" thickBot="1" x14ac:dyDescent="0.45">
      <c r="K53" s="240"/>
      <c r="L53" s="240"/>
      <c r="M53" s="242"/>
      <c r="N53" s="251"/>
      <c r="O53" s="252"/>
      <c r="P53" s="253"/>
      <c r="Q53" s="251"/>
      <c r="R53" s="252"/>
      <c r="S53" s="253"/>
      <c r="T53" s="251"/>
      <c r="U53" s="252"/>
      <c r="V53" s="253"/>
      <c r="W53" s="251"/>
      <c r="X53" s="252"/>
      <c r="Y53" s="253"/>
      <c r="Z53" s="247"/>
      <c r="AA53" s="247"/>
      <c r="AB53" s="255"/>
    </row>
    <row r="54" spans="9:28" ht="34.35" customHeight="1" x14ac:dyDescent="0.4">
      <c r="I54" s="256" t="s">
        <v>1255</v>
      </c>
      <c r="J54" s="256"/>
      <c r="K54" s="236"/>
      <c r="L54" s="236"/>
      <c r="M54" s="237"/>
      <c r="N54" s="269" t="s">
        <v>1256</v>
      </c>
      <c r="O54" s="270"/>
      <c r="P54" s="271"/>
      <c r="Q54" s="282" t="s">
        <v>1257</v>
      </c>
      <c r="R54" s="283"/>
      <c r="S54" s="284"/>
      <c r="T54" s="282" t="s">
        <v>1258</v>
      </c>
      <c r="U54" s="283"/>
      <c r="V54" s="284"/>
      <c r="W54" s="292" t="s">
        <v>1259</v>
      </c>
      <c r="X54" s="293"/>
      <c r="Y54" s="294"/>
      <c r="Z54" s="298" t="s">
        <v>1260</v>
      </c>
      <c r="AA54" s="298"/>
      <c r="AB54" s="298"/>
    </row>
    <row r="55" spans="9:28" ht="34.35" customHeight="1" thickBot="1" x14ac:dyDescent="0.45">
      <c r="I55" s="256"/>
      <c r="J55" s="256"/>
      <c r="K55" s="236"/>
      <c r="L55" s="236"/>
      <c r="M55" s="239"/>
      <c r="N55" s="272"/>
      <c r="O55" s="273"/>
      <c r="P55" s="274"/>
      <c r="Q55" s="288"/>
      <c r="R55" s="289"/>
      <c r="S55" s="290"/>
      <c r="T55" s="288"/>
      <c r="U55" s="289"/>
      <c r="V55" s="290"/>
      <c r="W55" s="295"/>
      <c r="X55" s="296"/>
      <c r="Y55" s="297"/>
      <c r="Z55" s="298"/>
      <c r="AA55" s="298"/>
      <c r="AB55" s="298"/>
    </row>
    <row r="56" spans="9:28" ht="34.35" customHeight="1" x14ac:dyDescent="0.4">
      <c r="I56" s="256" t="s">
        <v>1270</v>
      </c>
      <c r="J56" s="256"/>
      <c r="K56" s="236"/>
      <c r="L56" s="236"/>
      <c r="M56" s="237"/>
      <c r="N56" s="269" t="s">
        <v>1271</v>
      </c>
      <c r="O56" s="270"/>
      <c r="P56" s="271"/>
      <c r="Q56" s="269" t="s">
        <v>1272</v>
      </c>
      <c r="R56" s="270"/>
      <c r="S56" s="271"/>
      <c r="T56" s="282" t="s">
        <v>1273</v>
      </c>
      <c r="U56" s="283"/>
      <c r="V56" s="284"/>
      <c r="W56" s="282" t="s">
        <v>1274</v>
      </c>
      <c r="X56" s="283"/>
      <c r="Y56" s="284"/>
      <c r="Z56" s="298" t="s">
        <v>1275</v>
      </c>
      <c r="AA56" s="298"/>
      <c r="AB56" s="298"/>
    </row>
    <row r="57" spans="9:28" ht="34.35" customHeight="1" x14ac:dyDescent="0.4">
      <c r="I57" s="256"/>
      <c r="J57" s="256"/>
      <c r="K57" s="236"/>
      <c r="L57" s="236"/>
      <c r="M57" s="238"/>
      <c r="N57" s="279"/>
      <c r="O57" s="280"/>
      <c r="P57" s="281"/>
      <c r="Q57" s="279"/>
      <c r="R57" s="280"/>
      <c r="S57" s="281"/>
      <c r="T57" s="285"/>
      <c r="U57" s="286"/>
      <c r="V57" s="287"/>
      <c r="W57" s="285"/>
      <c r="X57" s="286"/>
      <c r="Y57" s="287"/>
      <c r="Z57" s="298"/>
      <c r="AA57" s="298"/>
      <c r="AB57" s="298"/>
    </row>
    <row r="58" spans="9:28" ht="34.35" customHeight="1" thickBot="1" x14ac:dyDescent="0.45">
      <c r="I58" s="256"/>
      <c r="J58" s="256"/>
      <c r="K58" s="236"/>
      <c r="L58" s="236"/>
      <c r="M58" s="239"/>
      <c r="N58" s="272"/>
      <c r="O58" s="273"/>
      <c r="P58" s="274"/>
      <c r="Q58" s="272"/>
      <c r="R58" s="273"/>
      <c r="S58" s="274"/>
      <c r="T58" s="288"/>
      <c r="U58" s="289"/>
      <c r="V58" s="290"/>
      <c r="W58" s="288"/>
      <c r="X58" s="289"/>
      <c r="Y58" s="290"/>
      <c r="Z58" s="298"/>
      <c r="AA58" s="298"/>
      <c r="AB58" s="298"/>
    </row>
    <row r="59" spans="9:28" ht="34.35" customHeight="1" x14ac:dyDescent="0.4">
      <c r="I59" s="256" t="s">
        <v>1280</v>
      </c>
      <c r="J59" s="256"/>
      <c r="K59" s="236"/>
      <c r="L59" s="236"/>
      <c r="M59" s="237"/>
      <c r="N59" s="263" t="s">
        <v>1281</v>
      </c>
      <c r="O59" s="264"/>
      <c r="P59" s="265"/>
      <c r="Q59" s="269" t="s">
        <v>1282</v>
      </c>
      <c r="R59" s="270"/>
      <c r="S59" s="271"/>
      <c r="T59" s="269" t="s">
        <v>1283</v>
      </c>
      <c r="U59" s="270"/>
      <c r="V59" s="271"/>
      <c r="W59" s="282" t="s">
        <v>1284</v>
      </c>
      <c r="X59" s="283"/>
      <c r="Y59" s="284"/>
      <c r="Z59" s="291" t="s">
        <v>1285</v>
      </c>
      <c r="AA59" s="291"/>
      <c r="AB59" s="291"/>
    </row>
    <row r="60" spans="9:28" ht="34.35" customHeight="1" x14ac:dyDescent="0.4">
      <c r="I60" s="256"/>
      <c r="J60" s="256"/>
      <c r="K60" s="236"/>
      <c r="L60" s="236"/>
      <c r="M60" s="238"/>
      <c r="N60" s="276"/>
      <c r="O60" s="277"/>
      <c r="P60" s="278"/>
      <c r="Q60" s="279"/>
      <c r="R60" s="280"/>
      <c r="S60" s="281"/>
      <c r="T60" s="279"/>
      <c r="U60" s="280"/>
      <c r="V60" s="281"/>
      <c r="W60" s="285"/>
      <c r="X60" s="286"/>
      <c r="Y60" s="287"/>
      <c r="Z60" s="291"/>
      <c r="AA60" s="291"/>
      <c r="AB60" s="291"/>
    </row>
    <row r="61" spans="9:28" ht="34.35" customHeight="1" thickBot="1" x14ac:dyDescent="0.45">
      <c r="I61" s="256"/>
      <c r="J61" s="256"/>
      <c r="K61" s="236"/>
      <c r="L61" s="236"/>
      <c r="M61" s="239"/>
      <c r="N61" s="266"/>
      <c r="O61" s="267"/>
      <c r="P61" s="268"/>
      <c r="Q61" s="272"/>
      <c r="R61" s="273"/>
      <c r="S61" s="274"/>
      <c r="T61" s="272"/>
      <c r="U61" s="273"/>
      <c r="V61" s="274"/>
      <c r="W61" s="288"/>
      <c r="X61" s="289"/>
      <c r="Y61" s="290"/>
      <c r="Z61" s="291"/>
      <c r="AA61" s="291"/>
      <c r="AB61" s="291"/>
    </row>
    <row r="62" spans="9:28" ht="34.35" customHeight="1" x14ac:dyDescent="0.4">
      <c r="I62" s="256" t="s">
        <v>1297</v>
      </c>
      <c r="J62" s="256"/>
      <c r="K62" s="236"/>
      <c r="L62" s="236"/>
      <c r="M62" s="237"/>
      <c r="N62" s="263" t="s">
        <v>1298</v>
      </c>
      <c r="O62" s="264"/>
      <c r="P62" s="265"/>
      <c r="Q62" s="263" t="s">
        <v>1299</v>
      </c>
      <c r="R62" s="264"/>
      <c r="S62" s="265"/>
      <c r="T62" s="269" t="s">
        <v>1300</v>
      </c>
      <c r="U62" s="270"/>
      <c r="V62" s="271"/>
      <c r="W62" s="269" t="s">
        <v>1301</v>
      </c>
      <c r="X62" s="270"/>
      <c r="Y62" s="271"/>
      <c r="Z62" s="291" t="s">
        <v>1302</v>
      </c>
      <c r="AA62" s="291"/>
      <c r="AB62" s="291"/>
    </row>
    <row r="63" spans="9:28" ht="34.35" customHeight="1" thickBot="1" x14ac:dyDescent="0.45">
      <c r="I63" s="256"/>
      <c r="J63" s="256"/>
      <c r="K63" s="236"/>
      <c r="L63" s="236"/>
      <c r="M63" s="239"/>
      <c r="N63" s="266"/>
      <c r="O63" s="267"/>
      <c r="P63" s="268"/>
      <c r="Q63" s="266"/>
      <c r="R63" s="267"/>
      <c r="S63" s="268"/>
      <c r="T63" s="272"/>
      <c r="U63" s="273"/>
      <c r="V63" s="274"/>
      <c r="W63" s="272"/>
      <c r="X63" s="273"/>
      <c r="Y63" s="274"/>
      <c r="Z63" s="291"/>
      <c r="AA63" s="291"/>
      <c r="AB63" s="291"/>
    </row>
    <row r="64" spans="9:28" ht="34.35" customHeight="1" x14ac:dyDescent="0.4">
      <c r="I64" s="256" t="s">
        <v>1310</v>
      </c>
      <c r="J64" s="256"/>
      <c r="K64" s="236"/>
      <c r="L64" s="236"/>
      <c r="M64" s="237"/>
      <c r="N64" s="257" t="s">
        <v>1304</v>
      </c>
      <c r="O64" s="258"/>
      <c r="P64" s="259"/>
      <c r="Q64" s="263" t="s">
        <v>1311</v>
      </c>
      <c r="R64" s="264"/>
      <c r="S64" s="265"/>
      <c r="T64" s="263" t="s">
        <v>1312</v>
      </c>
      <c r="U64" s="264"/>
      <c r="V64" s="265"/>
      <c r="W64" s="269" t="s">
        <v>1313</v>
      </c>
      <c r="X64" s="270"/>
      <c r="Y64" s="271"/>
      <c r="Z64" s="275" t="s">
        <v>1314</v>
      </c>
      <c r="AA64" s="275"/>
      <c r="AB64" s="275"/>
    </row>
    <row r="65" spans="2:28" ht="34.35" customHeight="1" thickBot="1" x14ac:dyDescent="0.45">
      <c r="I65" s="256"/>
      <c r="J65" s="256"/>
      <c r="K65" s="236"/>
      <c r="L65" s="236"/>
      <c r="M65" s="239"/>
      <c r="N65" s="260"/>
      <c r="O65" s="261"/>
      <c r="P65" s="262"/>
      <c r="Q65" s="266"/>
      <c r="R65" s="267"/>
      <c r="S65" s="268"/>
      <c r="T65" s="266"/>
      <c r="U65" s="267"/>
      <c r="V65" s="268"/>
      <c r="W65" s="272"/>
      <c r="X65" s="273"/>
      <c r="Y65" s="274"/>
      <c r="Z65" s="275"/>
      <c r="AA65" s="275"/>
      <c r="AB65" s="275"/>
    </row>
    <row r="66" spans="2:28" ht="34.35" customHeight="1" x14ac:dyDescent="0.4"/>
    <row r="67" spans="2:28" ht="34.35" customHeight="1" x14ac:dyDescent="0.4"/>
    <row r="68" spans="2:28" ht="34.35" customHeight="1" x14ac:dyDescent="0.4"/>
    <row r="69" spans="2:28" ht="34.35" customHeight="1" x14ac:dyDescent="0.4">
      <c r="B69" s="2" t="s">
        <v>1330</v>
      </c>
      <c r="C69" s="52" t="s">
        <v>1331</v>
      </c>
      <c r="D69" s="45" t="s">
        <v>1332</v>
      </c>
      <c r="E69" s="46" t="s">
        <v>313</v>
      </c>
      <c r="F69" s="46" t="s">
        <v>415</v>
      </c>
      <c r="G69" s="46" t="s">
        <v>1333</v>
      </c>
      <c r="H69" s="46" t="s">
        <v>1334</v>
      </c>
      <c r="I69" s="46" t="s">
        <v>1335</v>
      </c>
      <c r="J69" s="46" t="s">
        <v>1336</v>
      </c>
      <c r="K69" s="46" t="s">
        <v>1337</v>
      </c>
      <c r="L69" s="46" t="s">
        <v>1334</v>
      </c>
      <c r="M69" s="46" t="s">
        <v>1338</v>
      </c>
    </row>
    <row r="70" spans="2:28" ht="34.35" customHeight="1" x14ac:dyDescent="0.4">
      <c r="B70" s="2" t="str">
        <f>CONCATENATE(C70,D70)</f>
        <v>TI.010.1TI.010.1.1</v>
      </c>
      <c r="C70" s="48" t="s">
        <v>522</v>
      </c>
      <c r="D70" s="47" t="s">
        <v>524</v>
      </c>
      <c r="E70" s="63" t="e">
        <f>COUNTIFS(#REF!,'MATRIZ RAM VALORACIÓN'!B70,#REF!,'MATRIZ RAM VALORACIÓN'!E$69)</f>
        <v>#REF!</v>
      </c>
      <c r="F70" s="63" t="e">
        <f>COUNTIFS(#REF!,'MATRIZ RAM VALORACIÓN'!B70,#REF!,'MATRIZ RAM VALORACIÓN'!F$69)</f>
        <v>#REF!</v>
      </c>
      <c r="G70" s="63" t="e">
        <f>COUNTIFS(#REF!,'MATRIZ RAM VALORACIÓN'!B70,#REF!,'MATRIZ RAM VALORACIÓN'!G$69)</f>
        <v>#REF!</v>
      </c>
      <c r="H70" s="49" t="e">
        <f>SUM(E70:G70)</f>
        <v>#REF!</v>
      </c>
      <c r="I70" s="50" t="e">
        <f>IF(H70=0,"",+E70/H70)</f>
        <v>#REF!</v>
      </c>
      <c r="J70" s="50" t="e">
        <f>IF(H70=0,"",+F70/H70)</f>
        <v>#REF!</v>
      </c>
      <c r="K70" s="50" t="e">
        <f>IF(H70=0,"",+G70/H70)</f>
        <v>#REF!</v>
      </c>
      <c r="L70" s="50" t="e">
        <f t="shared" ref="L70:L101" si="0">IF(I70=0,"",+H70/I70)</f>
        <v>#REF!</v>
      </c>
      <c r="M70" s="48" t="e">
        <f t="shared" ref="M70:M72" si="1">IF(AND(I70="",J70="",K70=""),"",IF(AND(I70&gt;J70,I70&gt;K70),"Fuerte",IF(AND(J70&gt;I70,J70&gt;K70),"Moderado","Bajo")))</f>
        <v>#REF!</v>
      </c>
    </row>
    <row r="71" spans="2:28" ht="34.35" customHeight="1" x14ac:dyDescent="0.4">
      <c r="B71" s="2" t="str">
        <f t="shared" ref="B71:B119" si="2">CONCATENATE(C71,D71)</f>
        <v>TI.010.1TI.010.1.2</v>
      </c>
      <c r="C71" s="48" t="s">
        <v>522</v>
      </c>
      <c r="D71" s="47" t="s">
        <v>531</v>
      </c>
      <c r="E71" s="63" t="e">
        <f>COUNTIFS(#REF!,'MATRIZ RAM VALORACIÓN'!B71,#REF!,'MATRIZ RAM VALORACIÓN'!E$69)</f>
        <v>#REF!</v>
      </c>
      <c r="F71" s="63" t="e">
        <f>COUNTIFS(#REF!,'MATRIZ RAM VALORACIÓN'!B71,#REF!,'MATRIZ RAM VALORACIÓN'!F$69)</f>
        <v>#REF!</v>
      </c>
      <c r="G71" s="63" t="e">
        <f>COUNTIFS(#REF!,'MATRIZ RAM VALORACIÓN'!B71,#REF!,'MATRIZ RAM VALORACIÓN'!G$69)</f>
        <v>#REF!</v>
      </c>
      <c r="H71" s="49" t="e">
        <f t="shared" ref="H71:H119" si="3">SUM(E71:G71)</f>
        <v>#REF!</v>
      </c>
      <c r="I71" s="50" t="e">
        <f t="shared" ref="I71:I119" si="4">IF(H71=0,"",+E71/H71)</f>
        <v>#REF!</v>
      </c>
      <c r="J71" s="50" t="e">
        <f t="shared" ref="J71:J119" si="5">IF(H71=0,"",+F71/H71)</f>
        <v>#REF!</v>
      </c>
      <c r="K71" s="50" t="e">
        <f t="shared" ref="K71:K119" si="6">IF(H71=0,"",+G71/H71)</f>
        <v>#REF!</v>
      </c>
      <c r="L71" s="50" t="e">
        <f t="shared" si="0"/>
        <v>#REF!</v>
      </c>
      <c r="M71" s="48" t="e">
        <f t="shared" si="1"/>
        <v>#REF!</v>
      </c>
    </row>
    <row r="72" spans="2:28" x14ac:dyDescent="0.4">
      <c r="B72" s="2" t="str">
        <f t="shared" si="2"/>
        <v>TI.010.1TI.010.2.1.</v>
      </c>
      <c r="C72" s="48" t="s">
        <v>522</v>
      </c>
      <c r="D72" s="47" t="s">
        <v>533</v>
      </c>
      <c r="E72" s="63" t="e">
        <f>COUNTIFS(#REF!,'MATRIZ RAM VALORACIÓN'!B72,#REF!,'MATRIZ RAM VALORACIÓN'!E$69)</f>
        <v>#REF!</v>
      </c>
      <c r="F72" s="63" t="e">
        <f>COUNTIFS(#REF!,'MATRIZ RAM VALORACIÓN'!B72,#REF!,'MATRIZ RAM VALORACIÓN'!F$69)</f>
        <v>#REF!</v>
      </c>
      <c r="G72" s="63" t="e">
        <f>COUNTIFS(#REF!,'MATRIZ RAM VALORACIÓN'!B72,#REF!,'MATRIZ RAM VALORACIÓN'!G$69)</f>
        <v>#REF!</v>
      </c>
      <c r="H72" s="49" t="e">
        <f t="shared" si="3"/>
        <v>#REF!</v>
      </c>
      <c r="I72" s="50" t="e">
        <f t="shared" si="4"/>
        <v>#REF!</v>
      </c>
      <c r="J72" s="50" t="e">
        <f t="shared" si="5"/>
        <v>#REF!</v>
      </c>
      <c r="K72" s="50" t="e">
        <f t="shared" si="6"/>
        <v>#REF!</v>
      </c>
      <c r="L72" s="50" t="e">
        <f t="shared" si="0"/>
        <v>#REF!</v>
      </c>
      <c r="M72" s="48" t="e">
        <f t="shared" si="1"/>
        <v>#REF!</v>
      </c>
    </row>
    <row r="73" spans="2:28" x14ac:dyDescent="0.4">
      <c r="B73" s="2" t="str">
        <f t="shared" si="2"/>
        <v>TI.010.1TI.020.1.1</v>
      </c>
      <c r="C73" s="48" t="s">
        <v>522</v>
      </c>
      <c r="D73" s="47" t="s">
        <v>527</v>
      </c>
      <c r="E73" s="63" t="e">
        <f>COUNTIFS(#REF!,'MATRIZ RAM VALORACIÓN'!B73,#REF!,'MATRIZ RAM VALORACIÓN'!E$69)</f>
        <v>#REF!</v>
      </c>
      <c r="F73" s="63" t="e">
        <f>COUNTIFS(#REF!,'MATRIZ RAM VALORACIÓN'!B73,#REF!,'MATRIZ RAM VALORACIÓN'!F$69)</f>
        <v>#REF!</v>
      </c>
      <c r="G73" s="63" t="e">
        <f>COUNTIFS(#REF!,'MATRIZ RAM VALORACIÓN'!B73,#REF!,'MATRIZ RAM VALORACIÓN'!G$69)</f>
        <v>#REF!</v>
      </c>
      <c r="H73" s="49" t="e">
        <f t="shared" si="3"/>
        <v>#REF!</v>
      </c>
      <c r="I73" s="50" t="e">
        <f t="shared" si="4"/>
        <v>#REF!</v>
      </c>
      <c r="J73" s="50" t="e">
        <f t="shared" si="5"/>
        <v>#REF!</v>
      </c>
      <c r="K73" s="50" t="e">
        <f t="shared" si="6"/>
        <v>#REF!</v>
      </c>
      <c r="L73" s="50" t="e">
        <f t="shared" si="0"/>
        <v>#REF!</v>
      </c>
      <c r="M73" s="48" t="e">
        <f>IF(AND(I73="",J73="",K73=""),"",IF(AND(I73&gt;J73,I73&gt;K73),"Fuerte",IF(AND(J73&gt;I73,J73&gt;K73),"Moderado","Bajo")))</f>
        <v>#REF!</v>
      </c>
    </row>
    <row r="74" spans="2:28" x14ac:dyDescent="0.4">
      <c r="B74" s="2" t="str">
        <f t="shared" si="2"/>
        <v>TI.010.1TI.020.1.2</v>
      </c>
      <c r="C74" s="48" t="s">
        <v>522</v>
      </c>
      <c r="D74" s="47" t="s">
        <v>538</v>
      </c>
      <c r="E74" s="63" t="e">
        <f>COUNTIFS(#REF!,'MATRIZ RAM VALORACIÓN'!B74,#REF!,'MATRIZ RAM VALORACIÓN'!E$69)</f>
        <v>#REF!</v>
      </c>
      <c r="F74" s="63" t="e">
        <f>COUNTIFS(#REF!,'MATRIZ RAM VALORACIÓN'!B74,#REF!,'MATRIZ RAM VALORACIÓN'!F$69)</f>
        <v>#REF!</v>
      </c>
      <c r="G74" s="63" t="e">
        <f>COUNTIFS(#REF!,'MATRIZ RAM VALORACIÓN'!B74,#REF!,'MATRIZ RAM VALORACIÓN'!G$69)</f>
        <v>#REF!</v>
      </c>
      <c r="H74" s="49" t="e">
        <f t="shared" si="3"/>
        <v>#REF!</v>
      </c>
      <c r="I74" s="50" t="e">
        <f t="shared" si="4"/>
        <v>#REF!</v>
      </c>
      <c r="J74" s="50" t="e">
        <f t="shared" si="5"/>
        <v>#REF!</v>
      </c>
      <c r="K74" s="50" t="e">
        <f t="shared" si="6"/>
        <v>#REF!</v>
      </c>
      <c r="L74" s="50" t="e">
        <f t="shared" si="0"/>
        <v>#REF!</v>
      </c>
      <c r="M74" s="48" t="e">
        <f t="shared" ref="M74:M119" si="7">IF(AND(I74="",J74="",K74=""),"",IF(AND(I74&gt;J74,I74&gt;K74),"Fuerte",IF(AND(J74&gt;I74,J74&gt;K74),"Moderado","Bajo")))</f>
        <v>#REF!</v>
      </c>
    </row>
    <row r="75" spans="2:28" x14ac:dyDescent="0.4">
      <c r="B75" s="2" t="str">
        <f t="shared" si="2"/>
        <v>TI.010.1TI.020.1.3</v>
      </c>
      <c r="C75" s="48" t="s">
        <v>522</v>
      </c>
      <c r="D75" s="47" t="s">
        <v>541</v>
      </c>
      <c r="E75" s="63" t="e">
        <f>COUNTIFS(#REF!,'MATRIZ RAM VALORACIÓN'!B75,#REF!,'MATRIZ RAM VALORACIÓN'!E$69)</f>
        <v>#REF!</v>
      </c>
      <c r="F75" s="63" t="e">
        <f>COUNTIFS(#REF!,'MATRIZ RAM VALORACIÓN'!B75,#REF!,'MATRIZ RAM VALORACIÓN'!F$69)</f>
        <v>#REF!</v>
      </c>
      <c r="G75" s="63" t="e">
        <f>COUNTIFS(#REF!,'MATRIZ RAM VALORACIÓN'!B75,#REF!,'MATRIZ RAM VALORACIÓN'!G$69)</f>
        <v>#REF!</v>
      </c>
      <c r="H75" s="49" t="e">
        <f t="shared" si="3"/>
        <v>#REF!</v>
      </c>
      <c r="I75" s="50" t="e">
        <f t="shared" si="4"/>
        <v>#REF!</v>
      </c>
      <c r="J75" s="50" t="e">
        <f t="shared" si="5"/>
        <v>#REF!</v>
      </c>
      <c r="K75" s="50" t="e">
        <f t="shared" si="6"/>
        <v>#REF!</v>
      </c>
      <c r="L75" s="50" t="e">
        <f t="shared" si="0"/>
        <v>#REF!</v>
      </c>
      <c r="M75" s="48" t="e">
        <f t="shared" si="7"/>
        <v>#REF!</v>
      </c>
    </row>
    <row r="76" spans="2:28" x14ac:dyDescent="0.4">
      <c r="B76" s="2" t="str">
        <f t="shared" si="2"/>
        <v>TI.010.1TI.020.2.1</v>
      </c>
      <c r="C76" s="48" t="s">
        <v>522</v>
      </c>
      <c r="D76" s="47" t="s">
        <v>547</v>
      </c>
      <c r="E76" s="63" t="e">
        <f>COUNTIFS(#REF!,'MATRIZ RAM VALORACIÓN'!B76,#REF!,'MATRIZ RAM VALORACIÓN'!E$69)</f>
        <v>#REF!</v>
      </c>
      <c r="F76" s="63" t="e">
        <f>COUNTIFS(#REF!,'MATRIZ RAM VALORACIÓN'!B76,#REF!,'MATRIZ RAM VALORACIÓN'!F$69)</f>
        <v>#REF!</v>
      </c>
      <c r="G76" s="63" t="e">
        <f>COUNTIFS(#REF!,'MATRIZ RAM VALORACIÓN'!B76,#REF!,'MATRIZ RAM VALORACIÓN'!G$69)</f>
        <v>#REF!</v>
      </c>
      <c r="H76" s="49" t="e">
        <f t="shared" si="3"/>
        <v>#REF!</v>
      </c>
      <c r="I76" s="50" t="e">
        <f t="shared" si="4"/>
        <v>#REF!</v>
      </c>
      <c r="J76" s="50" t="e">
        <f t="shared" si="5"/>
        <v>#REF!</v>
      </c>
      <c r="K76" s="50" t="e">
        <f t="shared" si="6"/>
        <v>#REF!</v>
      </c>
      <c r="L76" s="50" t="e">
        <f t="shared" si="0"/>
        <v>#REF!</v>
      </c>
      <c r="M76" s="48" t="e">
        <f t="shared" si="7"/>
        <v>#REF!</v>
      </c>
    </row>
    <row r="77" spans="2:28" x14ac:dyDescent="0.4">
      <c r="B77" s="2" t="str">
        <f t="shared" si="2"/>
        <v>TI.010.1TI.020.2.2</v>
      </c>
      <c r="C77" s="48" t="s">
        <v>522</v>
      </c>
      <c r="D77" s="47" t="s">
        <v>637</v>
      </c>
      <c r="E77" s="63" t="e">
        <f>COUNTIFS(#REF!,'MATRIZ RAM VALORACIÓN'!B77,#REF!,'MATRIZ RAM VALORACIÓN'!E$69)</f>
        <v>#REF!</v>
      </c>
      <c r="F77" s="63" t="e">
        <f>COUNTIFS(#REF!,'MATRIZ RAM VALORACIÓN'!B77,#REF!,'MATRIZ RAM VALORACIÓN'!F$69)</f>
        <v>#REF!</v>
      </c>
      <c r="G77" s="63" t="e">
        <f>COUNTIFS(#REF!,'MATRIZ RAM VALORACIÓN'!B77,#REF!,'MATRIZ RAM VALORACIÓN'!G$69)</f>
        <v>#REF!</v>
      </c>
      <c r="H77" s="49" t="e">
        <f t="shared" si="3"/>
        <v>#REF!</v>
      </c>
      <c r="I77" s="50" t="e">
        <f t="shared" si="4"/>
        <v>#REF!</v>
      </c>
      <c r="J77" s="50" t="e">
        <f t="shared" si="5"/>
        <v>#REF!</v>
      </c>
      <c r="K77" s="50" t="e">
        <f t="shared" si="6"/>
        <v>#REF!</v>
      </c>
      <c r="L77" s="50" t="e">
        <f t="shared" si="0"/>
        <v>#REF!</v>
      </c>
      <c r="M77" s="48" t="e">
        <f t="shared" si="7"/>
        <v>#REF!</v>
      </c>
    </row>
    <row r="78" spans="2:28" x14ac:dyDescent="0.4">
      <c r="B78" s="2" t="str">
        <f t="shared" si="2"/>
        <v>TI.010.1TI.030.1.1</v>
      </c>
      <c r="C78" s="48" t="s">
        <v>522</v>
      </c>
      <c r="D78" s="47" t="s">
        <v>551</v>
      </c>
      <c r="E78" s="63" t="e">
        <f>COUNTIFS(#REF!,'MATRIZ RAM VALORACIÓN'!B78,#REF!,'MATRIZ RAM VALORACIÓN'!E$69)</f>
        <v>#REF!</v>
      </c>
      <c r="F78" s="63" t="e">
        <f>COUNTIFS(#REF!,'MATRIZ RAM VALORACIÓN'!B78,#REF!,'MATRIZ RAM VALORACIÓN'!F$69)</f>
        <v>#REF!</v>
      </c>
      <c r="G78" s="63" t="e">
        <f>COUNTIFS(#REF!,'MATRIZ RAM VALORACIÓN'!B78,#REF!,'MATRIZ RAM VALORACIÓN'!G$69)</f>
        <v>#REF!</v>
      </c>
      <c r="H78" s="49" t="e">
        <f t="shared" si="3"/>
        <v>#REF!</v>
      </c>
      <c r="I78" s="50" t="e">
        <f t="shared" si="4"/>
        <v>#REF!</v>
      </c>
      <c r="J78" s="50" t="e">
        <f t="shared" si="5"/>
        <v>#REF!</v>
      </c>
      <c r="K78" s="50" t="e">
        <f t="shared" si="6"/>
        <v>#REF!</v>
      </c>
      <c r="L78" s="50" t="e">
        <f t="shared" si="0"/>
        <v>#REF!</v>
      </c>
      <c r="M78" s="48" t="e">
        <f t="shared" si="7"/>
        <v>#REF!</v>
      </c>
    </row>
    <row r="79" spans="2:28" x14ac:dyDescent="0.4">
      <c r="B79" s="2" t="str">
        <f t="shared" si="2"/>
        <v>TI.010.1TI.030.1.2</v>
      </c>
      <c r="C79" s="48" t="s">
        <v>522</v>
      </c>
      <c r="D79" s="47" t="s">
        <v>641</v>
      </c>
      <c r="E79" s="63" t="e">
        <f>COUNTIFS(#REF!,'MATRIZ RAM VALORACIÓN'!B79,#REF!,'MATRIZ RAM VALORACIÓN'!E$69)</f>
        <v>#REF!</v>
      </c>
      <c r="F79" s="63" t="e">
        <f>COUNTIFS(#REF!,'MATRIZ RAM VALORACIÓN'!B79,#REF!,'MATRIZ RAM VALORACIÓN'!F$69)</f>
        <v>#REF!</v>
      </c>
      <c r="G79" s="63" t="e">
        <f>COUNTIFS(#REF!,'MATRIZ RAM VALORACIÓN'!B79,#REF!,'MATRIZ RAM VALORACIÓN'!G$69)</f>
        <v>#REF!</v>
      </c>
      <c r="H79" s="49" t="e">
        <f t="shared" si="3"/>
        <v>#REF!</v>
      </c>
      <c r="I79" s="50" t="e">
        <f t="shared" si="4"/>
        <v>#REF!</v>
      </c>
      <c r="J79" s="50" t="e">
        <f t="shared" si="5"/>
        <v>#REF!</v>
      </c>
      <c r="K79" s="50" t="e">
        <f t="shared" si="6"/>
        <v>#REF!</v>
      </c>
      <c r="L79" s="50" t="e">
        <f t="shared" si="0"/>
        <v>#REF!</v>
      </c>
      <c r="M79" s="48" t="e">
        <f t="shared" si="7"/>
        <v>#REF!</v>
      </c>
    </row>
    <row r="80" spans="2:28" x14ac:dyDescent="0.4">
      <c r="B80" s="2" t="str">
        <f t="shared" si="2"/>
        <v>TI.010.1TI.030.1.6</v>
      </c>
      <c r="C80" s="48" t="s">
        <v>522</v>
      </c>
      <c r="D80" s="47" t="s">
        <v>554</v>
      </c>
      <c r="E80" s="63" t="e">
        <f>COUNTIFS(#REF!,'MATRIZ RAM VALORACIÓN'!B80,#REF!,'MATRIZ RAM VALORACIÓN'!E$69)</f>
        <v>#REF!</v>
      </c>
      <c r="F80" s="63" t="e">
        <f>COUNTIFS(#REF!,'MATRIZ RAM VALORACIÓN'!B80,#REF!,'MATRIZ RAM VALORACIÓN'!F$69)</f>
        <v>#REF!</v>
      </c>
      <c r="G80" s="63" t="e">
        <f>COUNTIFS(#REF!,'MATRIZ RAM VALORACIÓN'!B80,#REF!,'MATRIZ RAM VALORACIÓN'!G$69)</f>
        <v>#REF!</v>
      </c>
      <c r="H80" s="49" t="e">
        <f t="shared" si="3"/>
        <v>#REF!</v>
      </c>
      <c r="I80" s="50" t="e">
        <f t="shared" si="4"/>
        <v>#REF!</v>
      </c>
      <c r="J80" s="50" t="e">
        <f t="shared" si="5"/>
        <v>#REF!</v>
      </c>
      <c r="K80" s="50" t="e">
        <f t="shared" si="6"/>
        <v>#REF!</v>
      </c>
      <c r="L80" s="50" t="e">
        <f t="shared" si="0"/>
        <v>#REF!</v>
      </c>
      <c r="M80" s="48" t="e">
        <f t="shared" si="7"/>
        <v>#REF!</v>
      </c>
    </row>
    <row r="81" spans="2:13" x14ac:dyDescent="0.4">
      <c r="B81" s="2" t="str">
        <f t="shared" si="2"/>
        <v>TI.020.1TI.010.1.1</v>
      </c>
      <c r="C81" s="47" t="s">
        <v>536</v>
      </c>
      <c r="D81" s="47" t="s">
        <v>524</v>
      </c>
      <c r="E81" s="63" t="e">
        <f>COUNTIFS(#REF!,'MATRIZ RAM VALORACIÓN'!B81,#REF!,'MATRIZ RAM VALORACIÓN'!E$69)</f>
        <v>#REF!</v>
      </c>
      <c r="F81" s="63" t="e">
        <f>COUNTIFS(#REF!,'MATRIZ RAM VALORACIÓN'!B81,#REF!,'MATRIZ RAM VALORACIÓN'!F$69)</f>
        <v>#REF!</v>
      </c>
      <c r="G81" s="63" t="e">
        <f>COUNTIFS(#REF!,'MATRIZ RAM VALORACIÓN'!B81,#REF!,'MATRIZ RAM VALORACIÓN'!G$69)</f>
        <v>#REF!</v>
      </c>
      <c r="H81" s="49" t="e">
        <f t="shared" si="3"/>
        <v>#REF!</v>
      </c>
      <c r="I81" s="50" t="e">
        <f t="shared" si="4"/>
        <v>#REF!</v>
      </c>
      <c r="J81" s="50" t="e">
        <f t="shared" si="5"/>
        <v>#REF!</v>
      </c>
      <c r="K81" s="50" t="e">
        <f t="shared" si="6"/>
        <v>#REF!</v>
      </c>
      <c r="L81" s="50" t="e">
        <f t="shared" si="0"/>
        <v>#REF!</v>
      </c>
      <c r="M81" s="48" t="e">
        <f t="shared" si="7"/>
        <v>#REF!</v>
      </c>
    </row>
    <row r="82" spans="2:13" x14ac:dyDescent="0.4">
      <c r="B82" s="2" t="str">
        <f t="shared" si="2"/>
        <v>TI.020.1TI.010.1.2</v>
      </c>
      <c r="C82" s="47" t="s">
        <v>536</v>
      </c>
      <c r="D82" s="47" t="s">
        <v>531</v>
      </c>
      <c r="E82" s="63" t="e">
        <f>COUNTIFS(#REF!,'MATRIZ RAM VALORACIÓN'!B82,#REF!,'MATRIZ RAM VALORACIÓN'!E$69)</f>
        <v>#REF!</v>
      </c>
      <c r="F82" s="63" t="e">
        <f>COUNTIFS(#REF!,'MATRIZ RAM VALORACIÓN'!B82,#REF!,'MATRIZ RAM VALORACIÓN'!F$69)</f>
        <v>#REF!</v>
      </c>
      <c r="G82" s="63" t="e">
        <f>COUNTIFS(#REF!,'MATRIZ RAM VALORACIÓN'!B82,#REF!,'MATRIZ RAM VALORACIÓN'!G$69)</f>
        <v>#REF!</v>
      </c>
      <c r="H82" s="49" t="e">
        <f t="shared" si="3"/>
        <v>#REF!</v>
      </c>
      <c r="I82" s="50" t="e">
        <f t="shared" si="4"/>
        <v>#REF!</v>
      </c>
      <c r="J82" s="50" t="e">
        <f t="shared" si="5"/>
        <v>#REF!</v>
      </c>
      <c r="K82" s="50" t="e">
        <f t="shared" si="6"/>
        <v>#REF!</v>
      </c>
      <c r="L82" s="50" t="e">
        <f t="shared" si="0"/>
        <v>#REF!</v>
      </c>
      <c r="M82" s="48" t="e">
        <f t="shared" si="7"/>
        <v>#REF!</v>
      </c>
    </row>
    <row r="83" spans="2:13" x14ac:dyDescent="0.4">
      <c r="B83" s="2" t="str">
        <f t="shared" si="2"/>
        <v>TI.020.1TI.010.2.1.</v>
      </c>
      <c r="C83" s="47" t="s">
        <v>536</v>
      </c>
      <c r="D83" s="47" t="s">
        <v>533</v>
      </c>
      <c r="E83" s="63" t="e">
        <f>COUNTIFS(#REF!,'MATRIZ RAM VALORACIÓN'!B83,#REF!,'MATRIZ RAM VALORACIÓN'!E$69)</f>
        <v>#REF!</v>
      </c>
      <c r="F83" s="63" t="e">
        <f>COUNTIFS(#REF!,'MATRIZ RAM VALORACIÓN'!B83,#REF!,'MATRIZ RAM VALORACIÓN'!F$69)</f>
        <v>#REF!</v>
      </c>
      <c r="G83" s="63" t="e">
        <f>COUNTIFS(#REF!,'MATRIZ RAM VALORACIÓN'!B83,#REF!,'MATRIZ RAM VALORACIÓN'!G$69)</f>
        <v>#REF!</v>
      </c>
      <c r="H83" s="49" t="e">
        <f t="shared" si="3"/>
        <v>#REF!</v>
      </c>
      <c r="I83" s="50" t="e">
        <f t="shared" si="4"/>
        <v>#REF!</v>
      </c>
      <c r="J83" s="50" t="e">
        <f t="shared" si="5"/>
        <v>#REF!</v>
      </c>
      <c r="K83" s="50" t="e">
        <f t="shared" si="6"/>
        <v>#REF!</v>
      </c>
      <c r="L83" s="50" t="e">
        <f t="shared" si="0"/>
        <v>#REF!</v>
      </c>
      <c r="M83" s="48" t="e">
        <f t="shared" si="7"/>
        <v>#REF!</v>
      </c>
    </row>
    <row r="84" spans="2:13" x14ac:dyDescent="0.4">
      <c r="B84" s="2" t="str">
        <f t="shared" si="2"/>
        <v>TI.020.1TI.020.1.1</v>
      </c>
      <c r="C84" s="47" t="s">
        <v>536</v>
      </c>
      <c r="D84" s="47" t="s">
        <v>527</v>
      </c>
      <c r="E84" s="63" t="e">
        <f>COUNTIFS(#REF!,'MATRIZ RAM VALORACIÓN'!B84,#REF!,'MATRIZ RAM VALORACIÓN'!E$69)</f>
        <v>#REF!</v>
      </c>
      <c r="F84" s="63" t="e">
        <f>COUNTIFS(#REF!,'MATRIZ RAM VALORACIÓN'!B84,#REF!,'MATRIZ RAM VALORACIÓN'!F$69)</f>
        <v>#REF!</v>
      </c>
      <c r="G84" s="63" t="e">
        <f>COUNTIFS(#REF!,'MATRIZ RAM VALORACIÓN'!B84,#REF!,'MATRIZ RAM VALORACIÓN'!G$69)</f>
        <v>#REF!</v>
      </c>
      <c r="H84" s="49" t="e">
        <f t="shared" si="3"/>
        <v>#REF!</v>
      </c>
      <c r="I84" s="50" t="e">
        <f t="shared" si="4"/>
        <v>#REF!</v>
      </c>
      <c r="J84" s="50" t="e">
        <f t="shared" si="5"/>
        <v>#REF!</v>
      </c>
      <c r="K84" s="50" t="e">
        <f t="shared" si="6"/>
        <v>#REF!</v>
      </c>
      <c r="L84" s="50" t="e">
        <f t="shared" si="0"/>
        <v>#REF!</v>
      </c>
      <c r="M84" s="48" t="e">
        <f t="shared" si="7"/>
        <v>#REF!</v>
      </c>
    </row>
    <row r="85" spans="2:13" x14ac:dyDescent="0.4">
      <c r="B85" s="2" t="str">
        <f t="shared" si="2"/>
        <v>TI.020.1TI.020.1.2</v>
      </c>
      <c r="C85" s="47" t="s">
        <v>536</v>
      </c>
      <c r="D85" s="47" t="s">
        <v>538</v>
      </c>
      <c r="E85" s="63" t="e">
        <f>COUNTIFS(#REF!,'MATRIZ RAM VALORACIÓN'!B85,#REF!,'MATRIZ RAM VALORACIÓN'!E$69)</f>
        <v>#REF!</v>
      </c>
      <c r="F85" s="63" t="e">
        <f>COUNTIFS(#REF!,'MATRIZ RAM VALORACIÓN'!B85,#REF!,'MATRIZ RAM VALORACIÓN'!F$69)</f>
        <v>#REF!</v>
      </c>
      <c r="G85" s="63" t="e">
        <f>COUNTIFS(#REF!,'MATRIZ RAM VALORACIÓN'!B85,#REF!,'MATRIZ RAM VALORACIÓN'!G$69)</f>
        <v>#REF!</v>
      </c>
      <c r="H85" s="49" t="e">
        <f t="shared" si="3"/>
        <v>#REF!</v>
      </c>
      <c r="I85" s="50" t="e">
        <f t="shared" si="4"/>
        <v>#REF!</v>
      </c>
      <c r="J85" s="50" t="e">
        <f t="shared" si="5"/>
        <v>#REF!</v>
      </c>
      <c r="K85" s="50" t="e">
        <f t="shared" si="6"/>
        <v>#REF!</v>
      </c>
      <c r="L85" s="50" t="e">
        <f t="shared" si="0"/>
        <v>#REF!</v>
      </c>
      <c r="M85" s="48" t="e">
        <f t="shared" si="7"/>
        <v>#REF!</v>
      </c>
    </row>
    <row r="86" spans="2:13" x14ac:dyDescent="0.4">
      <c r="B86" s="2" t="str">
        <f t="shared" si="2"/>
        <v>TI.020.1TI.020.1.3</v>
      </c>
      <c r="C86" s="47" t="s">
        <v>536</v>
      </c>
      <c r="D86" s="47" t="s">
        <v>541</v>
      </c>
      <c r="E86" s="63" t="e">
        <f>COUNTIFS(#REF!,'MATRIZ RAM VALORACIÓN'!B86,#REF!,'MATRIZ RAM VALORACIÓN'!E$69)</f>
        <v>#REF!</v>
      </c>
      <c r="F86" s="63" t="e">
        <f>COUNTIFS(#REF!,'MATRIZ RAM VALORACIÓN'!B86,#REF!,'MATRIZ RAM VALORACIÓN'!F$69)</f>
        <v>#REF!</v>
      </c>
      <c r="G86" s="63" t="e">
        <f>COUNTIFS(#REF!,'MATRIZ RAM VALORACIÓN'!B86,#REF!,'MATRIZ RAM VALORACIÓN'!G$69)</f>
        <v>#REF!</v>
      </c>
      <c r="H86" s="49" t="e">
        <f t="shared" si="3"/>
        <v>#REF!</v>
      </c>
      <c r="I86" s="50" t="e">
        <f t="shared" si="4"/>
        <v>#REF!</v>
      </c>
      <c r="J86" s="50" t="e">
        <f t="shared" si="5"/>
        <v>#REF!</v>
      </c>
      <c r="K86" s="50" t="e">
        <f t="shared" si="6"/>
        <v>#REF!</v>
      </c>
      <c r="L86" s="50" t="e">
        <f t="shared" si="0"/>
        <v>#REF!</v>
      </c>
      <c r="M86" s="48" t="e">
        <f t="shared" si="7"/>
        <v>#REF!</v>
      </c>
    </row>
    <row r="87" spans="2:13" x14ac:dyDescent="0.4">
      <c r="B87" s="2" t="str">
        <f t="shared" si="2"/>
        <v>TI.020.1TI.020.2.1</v>
      </c>
      <c r="C87" s="47" t="s">
        <v>536</v>
      </c>
      <c r="D87" s="47" t="s">
        <v>547</v>
      </c>
      <c r="E87" s="63" t="e">
        <f>COUNTIFS(#REF!,'MATRIZ RAM VALORACIÓN'!B87,#REF!,'MATRIZ RAM VALORACIÓN'!E$69)</f>
        <v>#REF!</v>
      </c>
      <c r="F87" s="63" t="e">
        <f>COUNTIFS(#REF!,'MATRIZ RAM VALORACIÓN'!B87,#REF!,'MATRIZ RAM VALORACIÓN'!F$69)</f>
        <v>#REF!</v>
      </c>
      <c r="G87" s="63" t="e">
        <f>COUNTIFS(#REF!,'MATRIZ RAM VALORACIÓN'!B87,#REF!,'MATRIZ RAM VALORACIÓN'!G$69)</f>
        <v>#REF!</v>
      </c>
      <c r="H87" s="49" t="e">
        <f t="shared" si="3"/>
        <v>#REF!</v>
      </c>
      <c r="I87" s="50" t="e">
        <f t="shared" si="4"/>
        <v>#REF!</v>
      </c>
      <c r="J87" s="50" t="e">
        <f t="shared" si="5"/>
        <v>#REF!</v>
      </c>
      <c r="K87" s="50" t="e">
        <f t="shared" si="6"/>
        <v>#REF!</v>
      </c>
      <c r="L87" s="50" t="e">
        <f t="shared" si="0"/>
        <v>#REF!</v>
      </c>
      <c r="M87" s="48" t="e">
        <f t="shared" si="7"/>
        <v>#REF!</v>
      </c>
    </row>
    <row r="88" spans="2:13" x14ac:dyDescent="0.4">
      <c r="B88" s="2" t="str">
        <f t="shared" si="2"/>
        <v>TI.020.1TI.020.2.2</v>
      </c>
      <c r="C88" s="47" t="s">
        <v>536</v>
      </c>
      <c r="D88" s="47" t="s">
        <v>637</v>
      </c>
      <c r="E88" s="63" t="e">
        <f>COUNTIFS(#REF!,'MATRIZ RAM VALORACIÓN'!B88,#REF!,'MATRIZ RAM VALORACIÓN'!E$69)</f>
        <v>#REF!</v>
      </c>
      <c r="F88" s="63" t="e">
        <f>COUNTIFS(#REF!,'MATRIZ RAM VALORACIÓN'!B88,#REF!,'MATRIZ RAM VALORACIÓN'!F$69)</f>
        <v>#REF!</v>
      </c>
      <c r="G88" s="63" t="e">
        <f>COUNTIFS(#REF!,'MATRIZ RAM VALORACIÓN'!B88,#REF!,'MATRIZ RAM VALORACIÓN'!G$69)</f>
        <v>#REF!</v>
      </c>
      <c r="H88" s="49" t="e">
        <f t="shared" si="3"/>
        <v>#REF!</v>
      </c>
      <c r="I88" s="50" t="e">
        <f t="shared" si="4"/>
        <v>#REF!</v>
      </c>
      <c r="J88" s="50" t="e">
        <f t="shared" si="5"/>
        <v>#REF!</v>
      </c>
      <c r="K88" s="50" t="e">
        <f t="shared" si="6"/>
        <v>#REF!</v>
      </c>
      <c r="L88" s="50" t="e">
        <f t="shared" si="0"/>
        <v>#REF!</v>
      </c>
      <c r="M88" s="48" t="e">
        <f t="shared" si="7"/>
        <v>#REF!</v>
      </c>
    </row>
    <row r="89" spans="2:13" x14ac:dyDescent="0.4">
      <c r="B89" s="2" t="str">
        <f t="shared" si="2"/>
        <v>TI.020.1TI.030.1.1</v>
      </c>
      <c r="C89" s="47" t="s">
        <v>536</v>
      </c>
      <c r="D89" s="47" t="s">
        <v>551</v>
      </c>
      <c r="E89" s="63" t="e">
        <f>COUNTIFS(#REF!,'MATRIZ RAM VALORACIÓN'!B89,#REF!,'MATRIZ RAM VALORACIÓN'!E$69)</f>
        <v>#REF!</v>
      </c>
      <c r="F89" s="63" t="e">
        <f>COUNTIFS(#REF!,'MATRIZ RAM VALORACIÓN'!B89,#REF!,'MATRIZ RAM VALORACIÓN'!F$69)</f>
        <v>#REF!</v>
      </c>
      <c r="G89" s="63" t="e">
        <f>COUNTIFS(#REF!,'MATRIZ RAM VALORACIÓN'!B89,#REF!,'MATRIZ RAM VALORACIÓN'!G$69)</f>
        <v>#REF!</v>
      </c>
      <c r="H89" s="49" t="e">
        <f t="shared" si="3"/>
        <v>#REF!</v>
      </c>
      <c r="I89" s="50" t="e">
        <f t="shared" si="4"/>
        <v>#REF!</v>
      </c>
      <c r="J89" s="50" t="e">
        <f t="shared" si="5"/>
        <v>#REF!</v>
      </c>
      <c r="K89" s="50" t="e">
        <f t="shared" si="6"/>
        <v>#REF!</v>
      </c>
      <c r="L89" s="50" t="e">
        <f t="shared" si="0"/>
        <v>#REF!</v>
      </c>
      <c r="M89" s="48" t="e">
        <f t="shared" si="7"/>
        <v>#REF!</v>
      </c>
    </row>
    <row r="90" spans="2:13" x14ac:dyDescent="0.4">
      <c r="B90" s="2" t="str">
        <f t="shared" si="2"/>
        <v>TI.020.1TI.030.1.2</v>
      </c>
      <c r="C90" s="47" t="s">
        <v>536</v>
      </c>
      <c r="D90" s="47" t="s">
        <v>641</v>
      </c>
      <c r="E90" s="63" t="e">
        <f>COUNTIFS(#REF!,'MATRIZ RAM VALORACIÓN'!B90,#REF!,'MATRIZ RAM VALORACIÓN'!E$69)</f>
        <v>#REF!</v>
      </c>
      <c r="F90" s="63" t="e">
        <f>COUNTIFS(#REF!,'MATRIZ RAM VALORACIÓN'!B90,#REF!,'MATRIZ RAM VALORACIÓN'!F$69)</f>
        <v>#REF!</v>
      </c>
      <c r="G90" s="63" t="e">
        <f>COUNTIFS(#REF!,'MATRIZ RAM VALORACIÓN'!B90,#REF!,'MATRIZ RAM VALORACIÓN'!G$69)</f>
        <v>#REF!</v>
      </c>
      <c r="H90" s="49" t="e">
        <f t="shared" si="3"/>
        <v>#REF!</v>
      </c>
      <c r="I90" s="50" t="e">
        <f t="shared" si="4"/>
        <v>#REF!</v>
      </c>
      <c r="J90" s="50" t="e">
        <f t="shared" si="5"/>
        <v>#REF!</v>
      </c>
      <c r="K90" s="50" t="e">
        <f t="shared" si="6"/>
        <v>#REF!</v>
      </c>
      <c r="L90" s="50" t="e">
        <f t="shared" si="0"/>
        <v>#REF!</v>
      </c>
      <c r="M90" s="48" t="e">
        <f t="shared" si="7"/>
        <v>#REF!</v>
      </c>
    </row>
    <row r="91" spans="2:13" x14ac:dyDescent="0.4">
      <c r="B91" s="2" t="str">
        <f t="shared" si="2"/>
        <v>TI.020.1TI.030.1.6</v>
      </c>
      <c r="C91" s="47" t="s">
        <v>536</v>
      </c>
      <c r="D91" s="47" t="s">
        <v>554</v>
      </c>
      <c r="E91" s="63" t="e">
        <f>COUNTIFS(#REF!,'MATRIZ RAM VALORACIÓN'!B91,#REF!,'MATRIZ RAM VALORACIÓN'!E$69)</f>
        <v>#REF!</v>
      </c>
      <c r="F91" s="63" t="e">
        <f>COUNTIFS(#REF!,'MATRIZ RAM VALORACIÓN'!B91,#REF!,'MATRIZ RAM VALORACIÓN'!F$69)</f>
        <v>#REF!</v>
      </c>
      <c r="G91" s="63" t="e">
        <f>COUNTIFS(#REF!,'MATRIZ RAM VALORACIÓN'!B91,#REF!,'MATRIZ RAM VALORACIÓN'!G$69)</f>
        <v>#REF!</v>
      </c>
      <c r="H91" s="49" t="e">
        <f t="shared" si="3"/>
        <v>#REF!</v>
      </c>
      <c r="I91" s="50" t="e">
        <f t="shared" si="4"/>
        <v>#REF!</v>
      </c>
      <c r="J91" s="50" t="e">
        <f t="shared" si="5"/>
        <v>#REF!</v>
      </c>
      <c r="K91" s="50" t="e">
        <f t="shared" si="6"/>
        <v>#REF!</v>
      </c>
      <c r="L91" s="50" t="e">
        <f t="shared" si="0"/>
        <v>#REF!</v>
      </c>
      <c r="M91" s="48" t="e">
        <f t="shared" si="7"/>
        <v>#REF!</v>
      </c>
    </row>
    <row r="92" spans="2:13" x14ac:dyDescent="0.4">
      <c r="B92" s="2" t="str">
        <f t="shared" si="2"/>
        <v>TI.020.2TI.010.1.1</v>
      </c>
      <c r="C92" s="47" t="s">
        <v>545</v>
      </c>
      <c r="D92" s="47" t="s">
        <v>524</v>
      </c>
      <c r="E92" s="63" t="e">
        <f>COUNTIFS(#REF!,'MATRIZ RAM VALORACIÓN'!B92,#REF!,'MATRIZ RAM VALORACIÓN'!E$69)</f>
        <v>#REF!</v>
      </c>
      <c r="F92" s="63" t="e">
        <f>COUNTIFS(#REF!,'MATRIZ RAM VALORACIÓN'!B92,#REF!,'MATRIZ RAM VALORACIÓN'!F$69)</f>
        <v>#REF!</v>
      </c>
      <c r="G92" s="63" t="e">
        <f>COUNTIFS(#REF!,'MATRIZ RAM VALORACIÓN'!B92,#REF!,'MATRIZ RAM VALORACIÓN'!G$69)</f>
        <v>#REF!</v>
      </c>
      <c r="H92" s="49" t="e">
        <f t="shared" si="3"/>
        <v>#REF!</v>
      </c>
      <c r="I92" s="50" t="e">
        <f t="shared" si="4"/>
        <v>#REF!</v>
      </c>
      <c r="J92" s="50" t="e">
        <f t="shared" si="5"/>
        <v>#REF!</v>
      </c>
      <c r="K92" s="50" t="e">
        <f t="shared" si="6"/>
        <v>#REF!</v>
      </c>
      <c r="L92" s="50" t="e">
        <f t="shared" si="0"/>
        <v>#REF!</v>
      </c>
      <c r="M92" s="48" t="e">
        <f t="shared" si="7"/>
        <v>#REF!</v>
      </c>
    </row>
    <row r="93" spans="2:13" x14ac:dyDescent="0.4">
      <c r="B93" s="2" t="str">
        <f t="shared" si="2"/>
        <v>TI.020.2TI.010.1.2</v>
      </c>
      <c r="C93" s="47" t="s">
        <v>545</v>
      </c>
      <c r="D93" s="47" t="s">
        <v>531</v>
      </c>
      <c r="E93" s="63" t="e">
        <f>COUNTIFS(#REF!,'MATRIZ RAM VALORACIÓN'!B93,#REF!,'MATRIZ RAM VALORACIÓN'!E$69)</f>
        <v>#REF!</v>
      </c>
      <c r="F93" s="63" t="e">
        <f>COUNTIFS(#REF!,'MATRIZ RAM VALORACIÓN'!B93,#REF!,'MATRIZ RAM VALORACIÓN'!F$69)</f>
        <v>#REF!</v>
      </c>
      <c r="G93" s="63" t="e">
        <f>COUNTIFS(#REF!,'MATRIZ RAM VALORACIÓN'!B93,#REF!,'MATRIZ RAM VALORACIÓN'!G$69)</f>
        <v>#REF!</v>
      </c>
      <c r="H93" s="49" t="e">
        <f t="shared" si="3"/>
        <v>#REF!</v>
      </c>
      <c r="I93" s="50" t="e">
        <f t="shared" si="4"/>
        <v>#REF!</v>
      </c>
      <c r="J93" s="50" t="e">
        <f t="shared" si="5"/>
        <v>#REF!</v>
      </c>
      <c r="K93" s="50" t="e">
        <f t="shared" si="6"/>
        <v>#REF!</v>
      </c>
      <c r="L93" s="50" t="e">
        <f t="shared" si="0"/>
        <v>#REF!</v>
      </c>
      <c r="M93" s="48" t="e">
        <f t="shared" si="7"/>
        <v>#REF!</v>
      </c>
    </row>
    <row r="94" spans="2:13" x14ac:dyDescent="0.4">
      <c r="B94" s="2" t="str">
        <f t="shared" si="2"/>
        <v>TI.020.2TI.010.2.1.</v>
      </c>
      <c r="C94" s="47" t="s">
        <v>545</v>
      </c>
      <c r="D94" s="47" t="s">
        <v>533</v>
      </c>
      <c r="E94" s="63" t="e">
        <f>COUNTIFS(#REF!,'MATRIZ RAM VALORACIÓN'!B94,#REF!,'MATRIZ RAM VALORACIÓN'!E$69)</f>
        <v>#REF!</v>
      </c>
      <c r="F94" s="63" t="e">
        <f>COUNTIFS(#REF!,'MATRIZ RAM VALORACIÓN'!B94,#REF!,'MATRIZ RAM VALORACIÓN'!F$69)</f>
        <v>#REF!</v>
      </c>
      <c r="G94" s="63" t="e">
        <f>COUNTIFS(#REF!,'MATRIZ RAM VALORACIÓN'!B94,#REF!,'MATRIZ RAM VALORACIÓN'!G$69)</f>
        <v>#REF!</v>
      </c>
      <c r="H94" s="49" t="e">
        <f t="shared" si="3"/>
        <v>#REF!</v>
      </c>
      <c r="I94" s="50" t="e">
        <f t="shared" si="4"/>
        <v>#REF!</v>
      </c>
      <c r="J94" s="50" t="e">
        <f t="shared" si="5"/>
        <v>#REF!</v>
      </c>
      <c r="K94" s="50" t="e">
        <f t="shared" si="6"/>
        <v>#REF!</v>
      </c>
      <c r="L94" s="50" t="e">
        <f t="shared" si="0"/>
        <v>#REF!</v>
      </c>
      <c r="M94" s="48" t="e">
        <f t="shared" si="7"/>
        <v>#REF!</v>
      </c>
    </row>
    <row r="95" spans="2:13" x14ac:dyDescent="0.4">
      <c r="B95" s="2" t="str">
        <f t="shared" si="2"/>
        <v>TI.020.2TI.020.1.1</v>
      </c>
      <c r="C95" s="47" t="s">
        <v>545</v>
      </c>
      <c r="D95" s="47" t="s">
        <v>527</v>
      </c>
      <c r="E95" s="63" t="e">
        <f>COUNTIFS(#REF!,'MATRIZ RAM VALORACIÓN'!B95,#REF!,'MATRIZ RAM VALORACIÓN'!E$69)</f>
        <v>#REF!</v>
      </c>
      <c r="F95" s="63" t="e">
        <f>COUNTIFS(#REF!,'MATRIZ RAM VALORACIÓN'!B95,#REF!,'MATRIZ RAM VALORACIÓN'!F$69)</f>
        <v>#REF!</v>
      </c>
      <c r="G95" s="63" t="e">
        <f>COUNTIFS(#REF!,'MATRIZ RAM VALORACIÓN'!B95,#REF!,'MATRIZ RAM VALORACIÓN'!G$69)</f>
        <v>#REF!</v>
      </c>
      <c r="H95" s="49" t="e">
        <f t="shared" si="3"/>
        <v>#REF!</v>
      </c>
      <c r="I95" s="50" t="e">
        <f t="shared" si="4"/>
        <v>#REF!</v>
      </c>
      <c r="J95" s="50" t="e">
        <f t="shared" si="5"/>
        <v>#REF!</v>
      </c>
      <c r="K95" s="50" t="e">
        <f t="shared" si="6"/>
        <v>#REF!</v>
      </c>
      <c r="L95" s="50" t="e">
        <f t="shared" si="0"/>
        <v>#REF!</v>
      </c>
      <c r="M95" s="48" t="e">
        <f t="shared" si="7"/>
        <v>#REF!</v>
      </c>
    </row>
    <row r="96" spans="2:13" x14ac:dyDescent="0.4">
      <c r="B96" s="2" t="str">
        <f t="shared" si="2"/>
        <v>TI.020.2TI.020.1.2</v>
      </c>
      <c r="C96" s="47" t="s">
        <v>545</v>
      </c>
      <c r="D96" s="47" t="s">
        <v>538</v>
      </c>
      <c r="E96" s="63" t="e">
        <f>COUNTIFS(#REF!,'MATRIZ RAM VALORACIÓN'!B96,#REF!,'MATRIZ RAM VALORACIÓN'!E$69)</f>
        <v>#REF!</v>
      </c>
      <c r="F96" s="63" t="e">
        <f>COUNTIFS(#REF!,'MATRIZ RAM VALORACIÓN'!B96,#REF!,'MATRIZ RAM VALORACIÓN'!F$69)</f>
        <v>#REF!</v>
      </c>
      <c r="G96" s="63" t="e">
        <f>COUNTIFS(#REF!,'MATRIZ RAM VALORACIÓN'!B96,#REF!,'MATRIZ RAM VALORACIÓN'!G$69)</f>
        <v>#REF!</v>
      </c>
      <c r="H96" s="49" t="e">
        <f t="shared" si="3"/>
        <v>#REF!</v>
      </c>
      <c r="I96" s="50" t="e">
        <f t="shared" si="4"/>
        <v>#REF!</v>
      </c>
      <c r="J96" s="50" t="e">
        <f t="shared" si="5"/>
        <v>#REF!</v>
      </c>
      <c r="K96" s="50" t="e">
        <f t="shared" si="6"/>
        <v>#REF!</v>
      </c>
      <c r="L96" s="50" t="e">
        <f t="shared" si="0"/>
        <v>#REF!</v>
      </c>
      <c r="M96" s="48" t="e">
        <f t="shared" si="7"/>
        <v>#REF!</v>
      </c>
    </row>
    <row r="97" spans="2:13" x14ac:dyDescent="0.4">
      <c r="B97" s="2" t="str">
        <f t="shared" si="2"/>
        <v>TI.020.2TI.020.1.3</v>
      </c>
      <c r="C97" s="47" t="s">
        <v>545</v>
      </c>
      <c r="D97" s="47" t="s">
        <v>541</v>
      </c>
      <c r="E97" s="63" t="e">
        <f>COUNTIFS(#REF!,'MATRIZ RAM VALORACIÓN'!B97,#REF!,'MATRIZ RAM VALORACIÓN'!E$69)</f>
        <v>#REF!</v>
      </c>
      <c r="F97" s="63" t="e">
        <f>COUNTIFS(#REF!,'MATRIZ RAM VALORACIÓN'!B97,#REF!,'MATRIZ RAM VALORACIÓN'!F$69)</f>
        <v>#REF!</v>
      </c>
      <c r="G97" s="63" t="e">
        <f>COUNTIFS(#REF!,'MATRIZ RAM VALORACIÓN'!B97,#REF!,'MATRIZ RAM VALORACIÓN'!G$69)</f>
        <v>#REF!</v>
      </c>
      <c r="H97" s="49" t="e">
        <f t="shared" si="3"/>
        <v>#REF!</v>
      </c>
      <c r="I97" s="50" t="e">
        <f t="shared" si="4"/>
        <v>#REF!</v>
      </c>
      <c r="J97" s="50" t="e">
        <f t="shared" si="5"/>
        <v>#REF!</v>
      </c>
      <c r="K97" s="50" t="e">
        <f t="shared" si="6"/>
        <v>#REF!</v>
      </c>
      <c r="L97" s="50" t="e">
        <f t="shared" si="0"/>
        <v>#REF!</v>
      </c>
      <c r="M97" s="48" t="e">
        <f t="shared" si="7"/>
        <v>#REF!</v>
      </c>
    </row>
    <row r="98" spans="2:13" x14ac:dyDescent="0.4">
      <c r="B98" s="2" t="str">
        <f t="shared" si="2"/>
        <v>TI.020.2TI.020.2.1</v>
      </c>
      <c r="C98" s="47" t="s">
        <v>545</v>
      </c>
      <c r="D98" s="47" t="s">
        <v>547</v>
      </c>
      <c r="E98" s="63" t="e">
        <f>COUNTIFS(#REF!,'MATRIZ RAM VALORACIÓN'!B98,#REF!,'MATRIZ RAM VALORACIÓN'!E$69)</f>
        <v>#REF!</v>
      </c>
      <c r="F98" s="63" t="e">
        <f>COUNTIFS(#REF!,'MATRIZ RAM VALORACIÓN'!B98,#REF!,'MATRIZ RAM VALORACIÓN'!F$69)</f>
        <v>#REF!</v>
      </c>
      <c r="G98" s="63" t="e">
        <f>COUNTIFS(#REF!,'MATRIZ RAM VALORACIÓN'!B98,#REF!,'MATRIZ RAM VALORACIÓN'!G$69)</f>
        <v>#REF!</v>
      </c>
      <c r="H98" s="49" t="e">
        <f t="shared" si="3"/>
        <v>#REF!</v>
      </c>
      <c r="I98" s="50" t="e">
        <f t="shared" si="4"/>
        <v>#REF!</v>
      </c>
      <c r="J98" s="50" t="e">
        <f t="shared" si="5"/>
        <v>#REF!</v>
      </c>
      <c r="K98" s="50" t="e">
        <f t="shared" si="6"/>
        <v>#REF!</v>
      </c>
      <c r="L98" s="50" t="e">
        <f t="shared" si="0"/>
        <v>#REF!</v>
      </c>
      <c r="M98" s="48" t="e">
        <f t="shared" si="7"/>
        <v>#REF!</v>
      </c>
    </row>
    <row r="99" spans="2:13" x14ac:dyDescent="0.4">
      <c r="B99" s="2" t="str">
        <f t="shared" si="2"/>
        <v>TI.020.2TI.020.2.2</v>
      </c>
      <c r="C99" s="47" t="s">
        <v>545</v>
      </c>
      <c r="D99" s="47" t="s">
        <v>637</v>
      </c>
      <c r="E99" s="63" t="e">
        <f>COUNTIFS(#REF!,'MATRIZ RAM VALORACIÓN'!B99,#REF!,'MATRIZ RAM VALORACIÓN'!E$69)</f>
        <v>#REF!</v>
      </c>
      <c r="F99" s="63" t="e">
        <f>COUNTIFS(#REF!,'MATRIZ RAM VALORACIÓN'!B99,#REF!,'MATRIZ RAM VALORACIÓN'!F$69)</f>
        <v>#REF!</v>
      </c>
      <c r="G99" s="63" t="e">
        <f>COUNTIFS(#REF!,'MATRIZ RAM VALORACIÓN'!B99,#REF!,'MATRIZ RAM VALORACIÓN'!G$69)</f>
        <v>#REF!</v>
      </c>
      <c r="H99" s="49" t="e">
        <f t="shared" si="3"/>
        <v>#REF!</v>
      </c>
      <c r="I99" s="50" t="e">
        <f t="shared" si="4"/>
        <v>#REF!</v>
      </c>
      <c r="J99" s="50" t="e">
        <f t="shared" si="5"/>
        <v>#REF!</v>
      </c>
      <c r="K99" s="50" t="e">
        <f t="shared" si="6"/>
        <v>#REF!</v>
      </c>
      <c r="L99" s="50" t="e">
        <f t="shared" si="0"/>
        <v>#REF!</v>
      </c>
      <c r="M99" s="48" t="e">
        <f t="shared" si="7"/>
        <v>#REF!</v>
      </c>
    </row>
    <row r="100" spans="2:13" x14ac:dyDescent="0.4">
      <c r="B100" s="2" t="str">
        <f t="shared" si="2"/>
        <v>TI.020.2TI.030.1.1</v>
      </c>
      <c r="C100" s="47" t="s">
        <v>545</v>
      </c>
      <c r="D100" s="47" t="s">
        <v>551</v>
      </c>
      <c r="E100" s="63" t="e">
        <f>COUNTIFS(#REF!,'MATRIZ RAM VALORACIÓN'!B100,#REF!,'MATRIZ RAM VALORACIÓN'!E$69)</f>
        <v>#REF!</v>
      </c>
      <c r="F100" s="63" t="e">
        <f>COUNTIFS(#REF!,'MATRIZ RAM VALORACIÓN'!B100,#REF!,'MATRIZ RAM VALORACIÓN'!F$69)</f>
        <v>#REF!</v>
      </c>
      <c r="G100" s="63" t="e">
        <f>COUNTIFS(#REF!,'MATRIZ RAM VALORACIÓN'!B100,#REF!,'MATRIZ RAM VALORACIÓN'!G$69)</f>
        <v>#REF!</v>
      </c>
      <c r="H100" s="49" t="e">
        <f t="shared" si="3"/>
        <v>#REF!</v>
      </c>
      <c r="I100" s="50" t="e">
        <f t="shared" si="4"/>
        <v>#REF!</v>
      </c>
      <c r="J100" s="50" t="e">
        <f t="shared" si="5"/>
        <v>#REF!</v>
      </c>
      <c r="K100" s="50" t="e">
        <f t="shared" si="6"/>
        <v>#REF!</v>
      </c>
      <c r="L100" s="50" t="e">
        <f t="shared" si="0"/>
        <v>#REF!</v>
      </c>
      <c r="M100" s="48" t="e">
        <f t="shared" si="7"/>
        <v>#REF!</v>
      </c>
    </row>
    <row r="101" spans="2:13" x14ac:dyDescent="0.4">
      <c r="B101" s="2" t="str">
        <f t="shared" si="2"/>
        <v>TI.020.2TI.030.1.2</v>
      </c>
      <c r="C101" s="47" t="s">
        <v>545</v>
      </c>
      <c r="D101" s="47" t="s">
        <v>641</v>
      </c>
      <c r="E101" s="63" t="e">
        <f>COUNTIFS(#REF!,'MATRIZ RAM VALORACIÓN'!B101,#REF!,'MATRIZ RAM VALORACIÓN'!E$69)</f>
        <v>#REF!</v>
      </c>
      <c r="F101" s="63" t="e">
        <f>COUNTIFS(#REF!,'MATRIZ RAM VALORACIÓN'!B101,#REF!,'MATRIZ RAM VALORACIÓN'!F$69)</f>
        <v>#REF!</v>
      </c>
      <c r="G101" s="63" t="e">
        <f>COUNTIFS(#REF!,'MATRIZ RAM VALORACIÓN'!B101,#REF!,'MATRIZ RAM VALORACIÓN'!G$69)</f>
        <v>#REF!</v>
      </c>
      <c r="H101" s="49" t="e">
        <f t="shared" si="3"/>
        <v>#REF!</v>
      </c>
      <c r="I101" s="50" t="e">
        <f t="shared" si="4"/>
        <v>#REF!</v>
      </c>
      <c r="J101" s="50" t="e">
        <f t="shared" si="5"/>
        <v>#REF!</v>
      </c>
      <c r="K101" s="50" t="e">
        <f t="shared" si="6"/>
        <v>#REF!</v>
      </c>
      <c r="L101" s="50" t="e">
        <f t="shared" si="0"/>
        <v>#REF!</v>
      </c>
      <c r="M101" s="48" t="e">
        <f t="shared" si="7"/>
        <v>#REF!</v>
      </c>
    </row>
    <row r="102" spans="2:13" x14ac:dyDescent="0.4">
      <c r="B102" s="2" t="str">
        <f t="shared" si="2"/>
        <v>TI.020.2TI.030.1.6</v>
      </c>
      <c r="C102" s="47" t="s">
        <v>545</v>
      </c>
      <c r="D102" s="47" t="s">
        <v>554</v>
      </c>
      <c r="E102" s="63" t="e">
        <f>COUNTIFS(#REF!,'MATRIZ RAM VALORACIÓN'!B102,#REF!,'MATRIZ RAM VALORACIÓN'!E$69)</f>
        <v>#REF!</v>
      </c>
      <c r="F102" s="63" t="e">
        <f>COUNTIFS(#REF!,'MATRIZ RAM VALORACIÓN'!B102,#REF!,'MATRIZ RAM VALORACIÓN'!F$69)</f>
        <v>#REF!</v>
      </c>
      <c r="G102" s="63" t="e">
        <f>COUNTIFS(#REF!,'MATRIZ RAM VALORACIÓN'!B102,#REF!,'MATRIZ RAM VALORACIÓN'!G$69)</f>
        <v>#REF!</v>
      </c>
      <c r="H102" s="49" t="e">
        <f t="shared" si="3"/>
        <v>#REF!</v>
      </c>
      <c r="I102" s="50" t="e">
        <f t="shared" si="4"/>
        <v>#REF!</v>
      </c>
      <c r="J102" s="50" t="e">
        <f t="shared" si="5"/>
        <v>#REF!</v>
      </c>
      <c r="K102" s="50" t="e">
        <f t="shared" si="6"/>
        <v>#REF!</v>
      </c>
      <c r="L102" s="50" t="e">
        <f t="shared" ref="L102:L119" si="8">IF(I102=0,"",+H102/I102)</f>
        <v>#REF!</v>
      </c>
      <c r="M102" s="48" t="e">
        <f t="shared" si="7"/>
        <v>#REF!</v>
      </c>
    </row>
    <row r="103" spans="2:13" x14ac:dyDescent="0.4">
      <c r="B103" s="2" t="str">
        <f t="shared" si="2"/>
        <v>TI.030.1TI.010.1.1</v>
      </c>
      <c r="C103" s="47" t="s">
        <v>549</v>
      </c>
      <c r="D103" s="47" t="s">
        <v>524</v>
      </c>
      <c r="E103" s="63" t="e">
        <f>COUNTIFS(#REF!,'MATRIZ RAM VALORACIÓN'!B103,#REF!,'MATRIZ RAM VALORACIÓN'!E$69)</f>
        <v>#REF!</v>
      </c>
      <c r="F103" s="63" t="e">
        <f>COUNTIFS(#REF!,'MATRIZ RAM VALORACIÓN'!B103,#REF!,'MATRIZ RAM VALORACIÓN'!F$69)</f>
        <v>#REF!</v>
      </c>
      <c r="G103" s="63" t="e">
        <f>COUNTIFS(#REF!,'MATRIZ RAM VALORACIÓN'!B103,#REF!,'MATRIZ RAM VALORACIÓN'!G$69)</f>
        <v>#REF!</v>
      </c>
      <c r="H103" s="49" t="e">
        <f t="shared" si="3"/>
        <v>#REF!</v>
      </c>
      <c r="I103" s="50" t="e">
        <f t="shared" si="4"/>
        <v>#REF!</v>
      </c>
      <c r="J103" s="50" t="e">
        <f t="shared" si="5"/>
        <v>#REF!</v>
      </c>
      <c r="K103" s="50" t="e">
        <f t="shared" si="6"/>
        <v>#REF!</v>
      </c>
      <c r="L103" s="50" t="e">
        <f t="shared" si="8"/>
        <v>#REF!</v>
      </c>
      <c r="M103" s="48" t="e">
        <f t="shared" si="7"/>
        <v>#REF!</v>
      </c>
    </row>
    <row r="104" spans="2:13" x14ac:dyDescent="0.4">
      <c r="B104" s="2" t="str">
        <f t="shared" si="2"/>
        <v>TI.030.1TI.010.1.2</v>
      </c>
      <c r="C104" s="47" t="s">
        <v>549</v>
      </c>
      <c r="D104" s="47" t="s">
        <v>531</v>
      </c>
      <c r="E104" s="63" t="e">
        <f>COUNTIFS(#REF!,'MATRIZ RAM VALORACIÓN'!B104,#REF!,'MATRIZ RAM VALORACIÓN'!E$69)</f>
        <v>#REF!</v>
      </c>
      <c r="F104" s="63" t="e">
        <f>COUNTIFS(#REF!,'MATRIZ RAM VALORACIÓN'!B104,#REF!,'MATRIZ RAM VALORACIÓN'!F$69)</f>
        <v>#REF!</v>
      </c>
      <c r="G104" s="63" t="e">
        <f>COUNTIFS(#REF!,'MATRIZ RAM VALORACIÓN'!B104,#REF!,'MATRIZ RAM VALORACIÓN'!G$69)</f>
        <v>#REF!</v>
      </c>
      <c r="H104" s="49" t="e">
        <f t="shared" si="3"/>
        <v>#REF!</v>
      </c>
      <c r="I104" s="50" t="e">
        <f t="shared" si="4"/>
        <v>#REF!</v>
      </c>
      <c r="J104" s="50" t="e">
        <f t="shared" si="5"/>
        <v>#REF!</v>
      </c>
      <c r="K104" s="50" t="e">
        <f t="shared" si="6"/>
        <v>#REF!</v>
      </c>
      <c r="L104" s="50" t="e">
        <f t="shared" si="8"/>
        <v>#REF!</v>
      </c>
      <c r="M104" s="48" t="e">
        <f t="shared" si="7"/>
        <v>#REF!</v>
      </c>
    </row>
    <row r="105" spans="2:13" x14ac:dyDescent="0.4">
      <c r="B105" s="2" t="str">
        <f t="shared" si="2"/>
        <v>TI.030.1TI.010.2.1.</v>
      </c>
      <c r="C105" s="47" t="s">
        <v>549</v>
      </c>
      <c r="D105" s="47" t="s">
        <v>533</v>
      </c>
      <c r="E105" s="63" t="e">
        <f>COUNTIFS(#REF!,'MATRIZ RAM VALORACIÓN'!B105,#REF!,'MATRIZ RAM VALORACIÓN'!E$69)</f>
        <v>#REF!</v>
      </c>
      <c r="F105" s="63" t="e">
        <f>COUNTIFS(#REF!,'MATRIZ RAM VALORACIÓN'!B105,#REF!,'MATRIZ RAM VALORACIÓN'!F$69)</f>
        <v>#REF!</v>
      </c>
      <c r="G105" s="63" t="e">
        <f>COUNTIFS(#REF!,'MATRIZ RAM VALORACIÓN'!B105,#REF!,'MATRIZ RAM VALORACIÓN'!G$69)</f>
        <v>#REF!</v>
      </c>
      <c r="H105" s="49" t="e">
        <f t="shared" si="3"/>
        <v>#REF!</v>
      </c>
      <c r="I105" s="50" t="e">
        <f t="shared" si="4"/>
        <v>#REF!</v>
      </c>
      <c r="J105" s="50" t="e">
        <f t="shared" si="5"/>
        <v>#REF!</v>
      </c>
      <c r="K105" s="50" t="e">
        <f t="shared" si="6"/>
        <v>#REF!</v>
      </c>
      <c r="L105" s="50" t="e">
        <f t="shared" si="8"/>
        <v>#REF!</v>
      </c>
      <c r="M105" s="48" t="e">
        <f t="shared" si="7"/>
        <v>#REF!</v>
      </c>
    </row>
    <row r="106" spans="2:13" x14ac:dyDescent="0.4">
      <c r="B106" s="2" t="str">
        <f t="shared" si="2"/>
        <v>TI.030.1TI.020.1.1</v>
      </c>
      <c r="C106" s="47" t="s">
        <v>549</v>
      </c>
      <c r="D106" s="47" t="s">
        <v>527</v>
      </c>
      <c r="E106" s="63" t="e">
        <f>COUNTIFS(#REF!,'MATRIZ RAM VALORACIÓN'!B106,#REF!,'MATRIZ RAM VALORACIÓN'!E$69)</f>
        <v>#REF!</v>
      </c>
      <c r="F106" s="63" t="e">
        <f>COUNTIFS(#REF!,'MATRIZ RAM VALORACIÓN'!B106,#REF!,'MATRIZ RAM VALORACIÓN'!F$69)</f>
        <v>#REF!</v>
      </c>
      <c r="G106" s="63" t="e">
        <f>COUNTIFS(#REF!,'MATRIZ RAM VALORACIÓN'!B106,#REF!,'MATRIZ RAM VALORACIÓN'!G$69)</f>
        <v>#REF!</v>
      </c>
      <c r="H106" s="49" t="e">
        <f t="shared" si="3"/>
        <v>#REF!</v>
      </c>
      <c r="I106" s="50" t="e">
        <f t="shared" si="4"/>
        <v>#REF!</v>
      </c>
      <c r="J106" s="50" t="e">
        <f t="shared" si="5"/>
        <v>#REF!</v>
      </c>
      <c r="K106" s="50" t="e">
        <f t="shared" si="6"/>
        <v>#REF!</v>
      </c>
      <c r="L106" s="50" t="e">
        <f t="shared" si="8"/>
        <v>#REF!</v>
      </c>
      <c r="M106" s="48" t="e">
        <f t="shared" si="7"/>
        <v>#REF!</v>
      </c>
    </row>
    <row r="107" spans="2:13" x14ac:dyDescent="0.4">
      <c r="B107" s="2" t="str">
        <f t="shared" si="2"/>
        <v>TI.030.1TI.020.1.2</v>
      </c>
      <c r="C107" s="47" t="s">
        <v>549</v>
      </c>
      <c r="D107" s="47" t="s">
        <v>538</v>
      </c>
      <c r="E107" s="63" t="e">
        <f>COUNTIFS(#REF!,'MATRIZ RAM VALORACIÓN'!B107,#REF!,'MATRIZ RAM VALORACIÓN'!E$69)</f>
        <v>#REF!</v>
      </c>
      <c r="F107" s="63" t="e">
        <f>COUNTIFS(#REF!,'MATRIZ RAM VALORACIÓN'!B107,#REF!,'MATRIZ RAM VALORACIÓN'!F$69)</f>
        <v>#REF!</v>
      </c>
      <c r="G107" s="63" t="e">
        <f>COUNTIFS(#REF!,'MATRIZ RAM VALORACIÓN'!B107,#REF!,'MATRIZ RAM VALORACIÓN'!G$69)</f>
        <v>#REF!</v>
      </c>
      <c r="H107" s="49" t="e">
        <f t="shared" si="3"/>
        <v>#REF!</v>
      </c>
      <c r="I107" s="50" t="e">
        <f t="shared" si="4"/>
        <v>#REF!</v>
      </c>
      <c r="J107" s="50" t="e">
        <f t="shared" si="5"/>
        <v>#REF!</v>
      </c>
      <c r="K107" s="50" t="e">
        <f t="shared" si="6"/>
        <v>#REF!</v>
      </c>
      <c r="L107" s="50" t="e">
        <f t="shared" si="8"/>
        <v>#REF!</v>
      </c>
      <c r="M107" s="48" t="e">
        <f t="shared" si="7"/>
        <v>#REF!</v>
      </c>
    </row>
    <row r="108" spans="2:13" x14ac:dyDescent="0.4">
      <c r="B108" s="2" t="str">
        <f t="shared" si="2"/>
        <v>TI.030.1TI.020.1.3</v>
      </c>
      <c r="C108" s="47" t="s">
        <v>549</v>
      </c>
      <c r="D108" s="47" t="s">
        <v>541</v>
      </c>
      <c r="E108" s="63" t="e">
        <f>COUNTIFS(#REF!,'MATRIZ RAM VALORACIÓN'!B108,#REF!,'MATRIZ RAM VALORACIÓN'!E$69)</f>
        <v>#REF!</v>
      </c>
      <c r="F108" s="63" t="e">
        <f>COUNTIFS(#REF!,'MATRIZ RAM VALORACIÓN'!B108,#REF!,'MATRIZ RAM VALORACIÓN'!F$69)</f>
        <v>#REF!</v>
      </c>
      <c r="G108" s="63" t="e">
        <f>COUNTIFS(#REF!,'MATRIZ RAM VALORACIÓN'!B108,#REF!,'MATRIZ RAM VALORACIÓN'!G$69)</f>
        <v>#REF!</v>
      </c>
      <c r="H108" s="49" t="e">
        <f t="shared" si="3"/>
        <v>#REF!</v>
      </c>
      <c r="I108" s="50" t="e">
        <f t="shared" si="4"/>
        <v>#REF!</v>
      </c>
      <c r="J108" s="50" t="e">
        <f t="shared" si="5"/>
        <v>#REF!</v>
      </c>
      <c r="K108" s="50" t="e">
        <f t="shared" si="6"/>
        <v>#REF!</v>
      </c>
      <c r="L108" s="50" t="e">
        <f t="shared" si="8"/>
        <v>#REF!</v>
      </c>
      <c r="M108" s="48" t="e">
        <f t="shared" si="7"/>
        <v>#REF!</v>
      </c>
    </row>
    <row r="109" spans="2:13" x14ac:dyDescent="0.4">
      <c r="B109" s="2" t="str">
        <f t="shared" si="2"/>
        <v>TI.030.1TI.020.2.1</v>
      </c>
      <c r="C109" s="47" t="s">
        <v>549</v>
      </c>
      <c r="D109" s="47" t="s">
        <v>547</v>
      </c>
      <c r="E109" s="63" t="e">
        <f>COUNTIFS(#REF!,'MATRIZ RAM VALORACIÓN'!B109,#REF!,'MATRIZ RAM VALORACIÓN'!E$69)</f>
        <v>#REF!</v>
      </c>
      <c r="F109" s="63" t="e">
        <f>COUNTIFS(#REF!,'MATRIZ RAM VALORACIÓN'!B109,#REF!,'MATRIZ RAM VALORACIÓN'!F$69)</f>
        <v>#REF!</v>
      </c>
      <c r="G109" s="63" t="e">
        <f>COUNTIFS(#REF!,'MATRIZ RAM VALORACIÓN'!B109,#REF!,'MATRIZ RAM VALORACIÓN'!G$69)</f>
        <v>#REF!</v>
      </c>
      <c r="H109" s="49" t="e">
        <f t="shared" si="3"/>
        <v>#REF!</v>
      </c>
      <c r="I109" s="50" t="e">
        <f t="shared" si="4"/>
        <v>#REF!</v>
      </c>
      <c r="J109" s="50" t="e">
        <f t="shared" si="5"/>
        <v>#REF!</v>
      </c>
      <c r="K109" s="50" t="e">
        <f t="shared" si="6"/>
        <v>#REF!</v>
      </c>
      <c r="L109" s="50" t="e">
        <f t="shared" si="8"/>
        <v>#REF!</v>
      </c>
      <c r="M109" s="48" t="e">
        <f t="shared" si="7"/>
        <v>#REF!</v>
      </c>
    </row>
    <row r="110" spans="2:13" x14ac:dyDescent="0.4">
      <c r="B110" s="2" t="str">
        <f t="shared" si="2"/>
        <v>TI.030.1TI.020.2.2</v>
      </c>
      <c r="C110" s="47" t="s">
        <v>549</v>
      </c>
      <c r="D110" s="47" t="s">
        <v>637</v>
      </c>
      <c r="E110" s="63" t="e">
        <f>COUNTIFS(#REF!,'MATRIZ RAM VALORACIÓN'!B110,#REF!,'MATRIZ RAM VALORACIÓN'!E$69)</f>
        <v>#REF!</v>
      </c>
      <c r="F110" s="63" t="e">
        <f>COUNTIFS(#REF!,'MATRIZ RAM VALORACIÓN'!B110,#REF!,'MATRIZ RAM VALORACIÓN'!F$69)</f>
        <v>#REF!</v>
      </c>
      <c r="G110" s="63" t="e">
        <f>COUNTIFS(#REF!,'MATRIZ RAM VALORACIÓN'!B110,#REF!,'MATRIZ RAM VALORACIÓN'!G$69)</f>
        <v>#REF!</v>
      </c>
      <c r="H110" s="49" t="e">
        <f t="shared" si="3"/>
        <v>#REF!</v>
      </c>
      <c r="I110" s="50" t="e">
        <f t="shared" si="4"/>
        <v>#REF!</v>
      </c>
      <c r="J110" s="50" t="e">
        <f t="shared" si="5"/>
        <v>#REF!</v>
      </c>
      <c r="K110" s="50" t="e">
        <f t="shared" si="6"/>
        <v>#REF!</v>
      </c>
      <c r="L110" s="50" t="e">
        <f t="shared" si="8"/>
        <v>#REF!</v>
      </c>
      <c r="M110" s="48" t="e">
        <f t="shared" si="7"/>
        <v>#REF!</v>
      </c>
    </row>
    <row r="111" spans="2:13" x14ac:dyDescent="0.4">
      <c r="B111" s="2" t="str">
        <f t="shared" si="2"/>
        <v>TI.030.1TI.030.1.1</v>
      </c>
      <c r="C111" s="47" t="s">
        <v>549</v>
      </c>
      <c r="D111" s="47" t="s">
        <v>551</v>
      </c>
      <c r="E111" s="63" t="e">
        <f>COUNTIFS(#REF!,'MATRIZ RAM VALORACIÓN'!B111,#REF!,'MATRIZ RAM VALORACIÓN'!E$69)</f>
        <v>#REF!</v>
      </c>
      <c r="F111" s="63" t="e">
        <f>COUNTIFS(#REF!,'MATRIZ RAM VALORACIÓN'!B111,#REF!,'MATRIZ RAM VALORACIÓN'!F$69)</f>
        <v>#REF!</v>
      </c>
      <c r="G111" s="63" t="e">
        <f>COUNTIFS(#REF!,'MATRIZ RAM VALORACIÓN'!B111,#REF!,'MATRIZ RAM VALORACIÓN'!G$69)</f>
        <v>#REF!</v>
      </c>
      <c r="H111" s="49" t="e">
        <f t="shared" si="3"/>
        <v>#REF!</v>
      </c>
      <c r="I111" s="50" t="e">
        <f t="shared" si="4"/>
        <v>#REF!</v>
      </c>
      <c r="J111" s="50" t="e">
        <f t="shared" si="5"/>
        <v>#REF!</v>
      </c>
      <c r="K111" s="50" t="e">
        <f t="shared" si="6"/>
        <v>#REF!</v>
      </c>
      <c r="L111" s="50" t="e">
        <f t="shared" si="8"/>
        <v>#REF!</v>
      </c>
      <c r="M111" s="48" t="e">
        <f t="shared" si="7"/>
        <v>#REF!</v>
      </c>
    </row>
    <row r="112" spans="2:13" x14ac:dyDescent="0.4">
      <c r="B112" s="2" t="str">
        <f t="shared" si="2"/>
        <v>TI.030.1TI.030.1.2</v>
      </c>
      <c r="C112" s="47" t="s">
        <v>549</v>
      </c>
      <c r="D112" s="47" t="s">
        <v>641</v>
      </c>
      <c r="E112" s="63" t="e">
        <f>COUNTIFS(#REF!,'MATRIZ RAM VALORACIÓN'!B112,#REF!,'MATRIZ RAM VALORACIÓN'!E$69)</f>
        <v>#REF!</v>
      </c>
      <c r="F112" s="63" t="e">
        <f>COUNTIFS(#REF!,'MATRIZ RAM VALORACIÓN'!B112,#REF!,'MATRIZ RAM VALORACIÓN'!F$69)</f>
        <v>#REF!</v>
      </c>
      <c r="G112" s="63" t="e">
        <f>COUNTIFS(#REF!,'MATRIZ RAM VALORACIÓN'!B112,#REF!,'MATRIZ RAM VALORACIÓN'!G$69)</f>
        <v>#REF!</v>
      </c>
      <c r="H112" s="49" t="e">
        <f t="shared" si="3"/>
        <v>#REF!</v>
      </c>
      <c r="I112" s="50" t="e">
        <f t="shared" si="4"/>
        <v>#REF!</v>
      </c>
      <c r="J112" s="50" t="e">
        <f t="shared" si="5"/>
        <v>#REF!</v>
      </c>
      <c r="K112" s="50" t="e">
        <f t="shared" si="6"/>
        <v>#REF!</v>
      </c>
      <c r="L112" s="50" t="e">
        <f t="shared" si="8"/>
        <v>#REF!</v>
      </c>
      <c r="M112" s="48" t="e">
        <f t="shared" si="7"/>
        <v>#REF!</v>
      </c>
    </row>
    <row r="113" spans="2:13" x14ac:dyDescent="0.4">
      <c r="B113" s="2" t="str">
        <f t="shared" si="2"/>
        <v>TI.030.1TI.030.1.6</v>
      </c>
      <c r="C113" s="47" t="s">
        <v>549</v>
      </c>
      <c r="D113" s="47" t="s">
        <v>554</v>
      </c>
      <c r="E113" s="63" t="e">
        <f>COUNTIFS(#REF!,'MATRIZ RAM VALORACIÓN'!B113,#REF!,'MATRIZ RAM VALORACIÓN'!E$69)</f>
        <v>#REF!</v>
      </c>
      <c r="F113" s="63" t="e">
        <f>COUNTIFS(#REF!,'MATRIZ RAM VALORACIÓN'!B113,#REF!,'MATRIZ RAM VALORACIÓN'!F$69)</f>
        <v>#REF!</v>
      </c>
      <c r="G113" s="63" t="e">
        <f>COUNTIFS(#REF!,'MATRIZ RAM VALORACIÓN'!B113,#REF!,'MATRIZ RAM VALORACIÓN'!G$69)</f>
        <v>#REF!</v>
      </c>
      <c r="H113" s="49" t="e">
        <f t="shared" si="3"/>
        <v>#REF!</v>
      </c>
      <c r="I113" s="50" t="e">
        <f t="shared" si="4"/>
        <v>#REF!</v>
      </c>
      <c r="J113" s="50" t="e">
        <f t="shared" si="5"/>
        <v>#REF!</v>
      </c>
      <c r="K113" s="50" t="e">
        <f t="shared" si="6"/>
        <v>#REF!</v>
      </c>
      <c r="L113" s="50" t="e">
        <f t="shared" si="8"/>
        <v>#REF!</v>
      </c>
      <c r="M113" s="48" t="e">
        <f t="shared" si="7"/>
        <v>#REF!</v>
      </c>
    </row>
    <row r="114" spans="2:13" x14ac:dyDescent="0.4">
      <c r="B114" s="2" t="str">
        <f t="shared" si="2"/>
        <v/>
      </c>
      <c r="C114" s="51"/>
      <c r="D114" s="47"/>
      <c r="E114" s="63" t="e">
        <f>COUNTIFS(#REF!,'MATRIZ RAM VALORACIÓN'!B114,#REF!,'MATRIZ RAM VALORACIÓN'!E$69)</f>
        <v>#REF!</v>
      </c>
      <c r="F114" s="63" t="e">
        <f>COUNTIFS(#REF!,'MATRIZ RAM VALORACIÓN'!B114,#REF!,'MATRIZ RAM VALORACIÓN'!F$69)</f>
        <v>#REF!</v>
      </c>
      <c r="G114" s="63" t="e">
        <f>COUNTIFS(#REF!,'MATRIZ RAM VALORACIÓN'!B114,#REF!,'MATRIZ RAM VALORACIÓN'!G$69)</f>
        <v>#REF!</v>
      </c>
      <c r="H114" s="49" t="e">
        <f t="shared" si="3"/>
        <v>#REF!</v>
      </c>
      <c r="I114" s="50" t="e">
        <f t="shared" si="4"/>
        <v>#REF!</v>
      </c>
      <c r="J114" s="50" t="e">
        <f t="shared" si="5"/>
        <v>#REF!</v>
      </c>
      <c r="K114" s="50" t="e">
        <f t="shared" si="6"/>
        <v>#REF!</v>
      </c>
      <c r="L114" s="50" t="e">
        <f t="shared" si="8"/>
        <v>#REF!</v>
      </c>
      <c r="M114" s="48" t="e">
        <f t="shared" si="7"/>
        <v>#REF!</v>
      </c>
    </row>
    <row r="115" spans="2:13" x14ac:dyDescent="0.4">
      <c r="B115" s="2" t="str">
        <f t="shared" si="2"/>
        <v/>
      </c>
      <c r="C115" s="51"/>
      <c r="D115" s="47"/>
      <c r="E115" s="63" t="e">
        <f>COUNTIFS(#REF!,'MATRIZ RAM VALORACIÓN'!B115,#REF!,'MATRIZ RAM VALORACIÓN'!E$69)</f>
        <v>#REF!</v>
      </c>
      <c r="F115" s="63" t="e">
        <f>COUNTIFS(#REF!,'MATRIZ RAM VALORACIÓN'!B115,#REF!,'MATRIZ RAM VALORACIÓN'!F$69)</f>
        <v>#REF!</v>
      </c>
      <c r="G115" s="63" t="e">
        <f>COUNTIFS(#REF!,'MATRIZ RAM VALORACIÓN'!B115,#REF!,'MATRIZ RAM VALORACIÓN'!G$69)</f>
        <v>#REF!</v>
      </c>
      <c r="H115" s="49" t="e">
        <f t="shared" si="3"/>
        <v>#REF!</v>
      </c>
      <c r="I115" s="50" t="e">
        <f t="shared" si="4"/>
        <v>#REF!</v>
      </c>
      <c r="J115" s="50" t="e">
        <f t="shared" si="5"/>
        <v>#REF!</v>
      </c>
      <c r="K115" s="50" t="e">
        <f t="shared" si="6"/>
        <v>#REF!</v>
      </c>
      <c r="L115" s="50" t="e">
        <f t="shared" si="8"/>
        <v>#REF!</v>
      </c>
      <c r="M115" s="48" t="e">
        <f t="shared" si="7"/>
        <v>#REF!</v>
      </c>
    </row>
    <row r="116" spans="2:13" x14ac:dyDescent="0.4">
      <c r="B116" s="2" t="str">
        <f t="shared" si="2"/>
        <v/>
      </c>
      <c r="C116" s="51"/>
      <c r="D116" s="47"/>
      <c r="E116" s="63" t="e">
        <f>COUNTIFS(#REF!,'MATRIZ RAM VALORACIÓN'!B116,#REF!,'MATRIZ RAM VALORACIÓN'!E$69)</f>
        <v>#REF!</v>
      </c>
      <c r="F116" s="63" t="e">
        <f>COUNTIFS(#REF!,'MATRIZ RAM VALORACIÓN'!B116,#REF!,'MATRIZ RAM VALORACIÓN'!F$69)</f>
        <v>#REF!</v>
      </c>
      <c r="G116" s="63" t="e">
        <f>COUNTIFS(#REF!,'MATRIZ RAM VALORACIÓN'!B116,#REF!,'MATRIZ RAM VALORACIÓN'!G$69)</f>
        <v>#REF!</v>
      </c>
      <c r="H116" s="49" t="e">
        <f t="shared" si="3"/>
        <v>#REF!</v>
      </c>
      <c r="I116" s="50" t="e">
        <f t="shared" si="4"/>
        <v>#REF!</v>
      </c>
      <c r="J116" s="50" t="e">
        <f t="shared" si="5"/>
        <v>#REF!</v>
      </c>
      <c r="K116" s="50" t="e">
        <f t="shared" si="6"/>
        <v>#REF!</v>
      </c>
      <c r="L116" s="50" t="e">
        <f t="shared" si="8"/>
        <v>#REF!</v>
      </c>
      <c r="M116" s="48" t="e">
        <f t="shared" si="7"/>
        <v>#REF!</v>
      </c>
    </row>
    <row r="117" spans="2:13" x14ac:dyDescent="0.4">
      <c r="B117" s="2" t="str">
        <f t="shared" si="2"/>
        <v/>
      </c>
      <c r="C117" s="51"/>
      <c r="D117" s="47"/>
      <c r="E117" s="63" t="e">
        <f>COUNTIFS(#REF!,'MATRIZ RAM VALORACIÓN'!B117,#REF!,'MATRIZ RAM VALORACIÓN'!E$69)</f>
        <v>#REF!</v>
      </c>
      <c r="F117" s="63" t="e">
        <f>COUNTIFS(#REF!,'MATRIZ RAM VALORACIÓN'!B117,#REF!,'MATRIZ RAM VALORACIÓN'!F$69)</f>
        <v>#REF!</v>
      </c>
      <c r="G117" s="63" t="e">
        <f>COUNTIFS(#REF!,'MATRIZ RAM VALORACIÓN'!B117,#REF!,'MATRIZ RAM VALORACIÓN'!G$69)</f>
        <v>#REF!</v>
      </c>
      <c r="H117" s="49" t="e">
        <f t="shared" si="3"/>
        <v>#REF!</v>
      </c>
      <c r="I117" s="50" t="e">
        <f t="shared" si="4"/>
        <v>#REF!</v>
      </c>
      <c r="J117" s="50" t="e">
        <f t="shared" si="5"/>
        <v>#REF!</v>
      </c>
      <c r="K117" s="50" t="e">
        <f t="shared" si="6"/>
        <v>#REF!</v>
      </c>
      <c r="L117" s="50" t="e">
        <f t="shared" si="8"/>
        <v>#REF!</v>
      </c>
      <c r="M117" s="48" t="e">
        <f t="shared" si="7"/>
        <v>#REF!</v>
      </c>
    </row>
    <row r="118" spans="2:13" x14ac:dyDescent="0.4">
      <c r="B118" s="2" t="str">
        <f t="shared" si="2"/>
        <v/>
      </c>
      <c r="C118" s="51"/>
      <c r="D118" s="47"/>
      <c r="E118" s="63" t="e">
        <f>COUNTIFS(#REF!,'MATRIZ RAM VALORACIÓN'!B118,#REF!,'MATRIZ RAM VALORACIÓN'!E$69)</f>
        <v>#REF!</v>
      </c>
      <c r="F118" s="63" t="e">
        <f>COUNTIFS(#REF!,'MATRIZ RAM VALORACIÓN'!B118,#REF!,'MATRIZ RAM VALORACIÓN'!F$69)</f>
        <v>#REF!</v>
      </c>
      <c r="G118" s="63" t="e">
        <f>COUNTIFS(#REF!,'MATRIZ RAM VALORACIÓN'!B118,#REF!,'MATRIZ RAM VALORACIÓN'!G$69)</f>
        <v>#REF!</v>
      </c>
      <c r="H118" s="49" t="e">
        <f t="shared" si="3"/>
        <v>#REF!</v>
      </c>
      <c r="I118" s="50" t="e">
        <f t="shared" si="4"/>
        <v>#REF!</v>
      </c>
      <c r="J118" s="50" t="e">
        <f t="shared" si="5"/>
        <v>#REF!</v>
      </c>
      <c r="K118" s="50" t="e">
        <f t="shared" si="6"/>
        <v>#REF!</v>
      </c>
      <c r="L118" s="50" t="e">
        <f t="shared" si="8"/>
        <v>#REF!</v>
      </c>
      <c r="M118" s="48" t="e">
        <f t="shared" si="7"/>
        <v>#REF!</v>
      </c>
    </row>
    <row r="119" spans="2:13" x14ac:dyDescent="0.4">
      <c r="B119" s="2" t="str">
        <f t="shared" si="2"/>
        <v/>
      </c>
      <c r="C119" s="51"/>
      <c r="D119" s="47"/>
      <c r="E119" s="63" t="e">
        <f>COUNTIFS(#REF!,'MATRIZ RAM VALORACIÓN'!B119,#REF!,'MATRIZ RAM VALORACIÓN'!E$69)</f>
        <v>#REF!</v>
      </c>
      <c r="F119" s="63" t="e">
        <f>COUNTIFS(#REF!,'MATRIZ RAM VALORACIÓN'!B119,#REF!,'MATRIZ RAM VALORACIÓN'!F$69)</f>
        <v>#REF!</v>
      </c>
      <c r="G119" s="63" t="e">
        <f>COUNTIFS(#REF!,'MATRIZ RAM VALORACIÓN'!B119,#REF!,'MATRIZ RAM VALORACIÓN'!G$69)</f>
        <v>#REF!</v>
      </c>
      <c r="H119" s="49" t="e">
        <f t="shared" si="3"/>
        <v>#REF!</v>
      </c>
      <c r="I119" s="50" t="e">
        <f t="shared" si="4"/>
        <v>#REF!</v>
      </c>
      <c r="J119" s="50" t="e">
        <f t="shared" si="5"/>
        <v>#REF!</v>
      </c>
      <c r="K119" s="50" t="e">
        <f t="shared" si="6"/>
        <v>#REF!</v>
      </c>
      <c r="L119" s="50" t="e">
        <f t="shared" si="8"/>
        <v>#REF!</v>
      </c>
      <c r="M119" s="48" t="e">
        <f t="shared" si="7"/>
        <v>#REF!</v>
      </c>
    </row>
  </sheetData>
  <mergeCells count="158">
    <mergeCell ref="T19:V20"/>
    <mergeCell ref="W19:Y20"/>
    <mergeCell ref="Z19:AB20"/>
    <mergeCell ref="T16:V18"/>
    <mergeCell ref="W16:Y18"/>
    <mergeCell ref="W21:Y22"/>
    <mergeCell ref="Z21:AB22"/>
    <mergeCell ref="A23:B23"/>
    <mergeCell ref="C23:D23"/>
    <mergeCell ref="E23:E24"/>
    <mergeCell ref="F23:F24"/>
    <mergeCell ref="G23:G24"/>
    <mergeCell ref="W23:Y24"/>
    <mergeCell ref="Z23:AB24"/>
    <mergeCell ref="H23:H24"/>
    <mergeCell ref="I23:J24"/>
    <mergeCell ref="N23:P24"/>
    <mergeCell ref="Q23:S24"/>
    <mergeCell ref="T23:V24"/>
    <mergeCell ref="A21:B21"/>
    <mergeCell ref="C21:D21"/>
    <mergeCell ref="E21:E22"/>
    <mergeCell ref="F21:F22"/>
    <mergeCell ref="T21:V22"/>
    <mergeCell ref="T11:V12"/>
    <mergeCell ref="W11:Y12"/>
    <mergeCell ref="Z11:AB12"/>
    <mergeCell ref="A13:B13"/>
    <mergeCell ref="C13:D13"/>
    <mergeCell ref="E13:E14"/>
    <mergeCell ref="F13:F14"/>
    <mergeCell ref="G13:G14"/>
    <mergeCell ref="H13:H14"/>
    <mergeCell ref="I13:J15"/>
    <mergeCell ref="N13:P15"/>
    <mergeCell ref="Q13:S15"/>
    <mergeCell ref="T13:V15"/>
    <mergeCell ref="W13:Y15"/>
    <mergeCell ref="Z13:AB15"/>
    <mergeCell ref="A15:H16"/>
    <mergeCell ref="I16:J18"/>
    <mergeCell ref="N16:P18"/>
    <mergeCell ref="Q16:S18"/>
    <mergeCell ref="Z16:AB18"/>
    <mergeCell ref="A17:B17"/>
    <mergeCell ref="A11:B11"/>
    <mergeCell ref="C11:D11"/>
    <mergeCell ref="H11:H12"/>
    <mergeCell ref="I11:J12"/>
    <mergeCell ref="N11:P12"/>
    <mergeCell ref="G21:G22"/>
    <mergeCell ref="Q21:S22"/>
    <mergeCell ref="E17:E18"/>
    <mergeCell ref="F17:F18"/>
    <mergeCell ref="G17:G18"/>
    <mergeCell ref="H17:H18"/>
    <mergeCell ref="H21:H22"/>
    <mergeCell ref="I21:J22"/>
    <mergeCell ref="Q11:S12"/>
    <mergeCell ref="C17:D17"/>
    <mergeCell ref="N21:P22"/>
    <mergeCell ref="W8:Y8"/>
    <mergeCell ref="Z8:AB8"/>
    <mergeCell ref="A9:B9"/>
    <mergeCell ref="C9:D9"/>
    <mergeCell ref="I9:J10"/>
    <mergeCell ref="N9:P10"/>
    <mergeCell ref="Q9:S10"/>
    <mergeCell ref="T9:V10"/>
    <mergeCell ref="W9:Y10"/>
    <mergeCell ref="Z9:AB10"/>
    <mergeCell ref="A19:B19"/>
    <mergeCell ref="C19:D19"/>
    <mergeCell ref="E19:E20"/>
    <mergeCell ref="F19:F20"/>
    <mergeCell ref="G19:G20"/>
    <mergeCell ref="H19:H20"/>
    <mergeCell ref="I19:J20"/>
    <mergeCell ref="N19:P20"/>
    <mergeCell ref="Q19:S20"/>
    <mergeCell ref="E11:E12"/>
    <mergeCell ref="F11:F12"/>
    <mergeCell ref="G11:G12"/>
    <mergeCell ref="D2:T2"/>
    <mergeCell ref="A5:H5"/>
    <mergeCell ref="I5:J5"/>
    <mergeCell ref="K5:AB5"/>
    <mergeCell ref="A6:D6"/>
    <mergeCell ref="E6:H6"/>
    <mergeCell ref="I6:I7"/>
    <mergeCell ref="N6:P6"/>
    <mergeCell ref="Q6:S6"/>
    <mergeCell ref="T6:V6"/>
    <mergeCell ref="W6:Y6"/>
    <mergeCell ref="Z6:AB6"/>
    <mergeCell ref="E7:E10"/>
    <mergeCell ref="F7:F10"/>
    <mergeCell ref="G7:G10"/>
    <mergeCell ref="H7:H10"/>
    <mergeCell ref="N7:P7"/>
    <mergeCell ref="Q7:S7"/>
    <mergeCell ref="T7:V7"/>
    <mergeCell ref="W7:Y7"/>
    <mergeCell ref="Z7:AB7"/>
    <mergeCell ref="N8:P8"/>
    <mergeCell ref="Q8:S8"/>
    <mergeCell ref="T8:V8"/>
    <mergeCell ref="N54:P55"/>
    <mergeCell ref="Q54:S55"/>
    <mergeCell ref="T54:V55"/>
    <mergeCell ref="W54:Y55"/>
    <mergeCell ref="Z54:AB55"/>
    <mergeCell ref="I56:J58"/>
    <mergeCell ref="N56:P58"/>
    <mergeCell ref="Q56:S58"/>
    <mergeCell ref="T56:V58"/>
    <mergeCell ref="W56:Y58"/>
    <mergeCell ref="Z56:AB58"/>
    <mergeCell ref="N52:P53"/>
    <mergeCell ref="Q52:S53"/>
    <mergeCell ref="T52:V53"/>
    <mergeCell ref="W52:Y53"/>
    <mergeCell ref="Z52:AB53"/>
    <mergeCell ref="I64:J65"/>
    <mergeCell ref="N64:P65"/>
    <mergeCell ref="Q64:S65"/>
    <mergeCell ref="T64:V65"/>
    <mergeCell ref="W64:Y65"/>
    <mergeCell ref="Z64:AB65"/>
    <mergeCell ref="I59:J61"/>
    <mergeCell ref="N59:P61"/>
    <mergeCell ref="Q59:S61"/>
    <mergeCell ref="T59:V61"/>
    <mergeCell ref="W59:Y61"/>
    <mergeCell ref="Z59:AB61"/>
    <mergeCell ref="I62:J63"/>
    <mergeCell ref="N62:P63"/>
    <mergeCell ref="Q62:S63"/>
    <mergeCell ref="T62:V63"/>
    <mergeCell ref="W62:Y63"/>
    <mergeCell ref="Z62:AB63"/>
    <mergeCell ref="I54:J55"/>
    <mergeCell ref="K6:M6"/>
    <mergeCell ref="K56:M58"/>
    <mergeCell ref="K54:M55"/>
    <mergeCell ref="K62:M63"/>
    <mergeCell ref="K59:M61"/>
    <mergeCell ref="K64:M65"/>
    <mergeCell ref="K52:M53"/>
    <mergeCell ref="K21:M22"/>
    <mergeCell ref="K23:M24"/>
    <mergeCell ref="K19:M20"/>
    <mergeCell ref="K16:M18"/>
    <mergeCell ref="K13:M15"/>
    <mergeCell ref="K11:M12"/>
    <mergeCell ref="K9:M10"/>
    <mergeCell ref="K8:M8"/>
    <mergeCell ref="K7:M7"/>
  </mergeCells>
  <phoneticPr fontId="29" type="noConversion"/>
  <dataValidations count="1">
    <dataValidation type="list" allowBlank="1" showInputMessage="1" showErrorMessage="1" sqref="D7" xr:uid="{0755F5B8-EB63-42E6-BD6A-286F0CF02F54}">
      <formula1>$Z$2:$Z$3</formula1>
    </dataValidation>
  </dataValidations>
  <printOptions horizontalCentered="1" verticalCentered="1"/>
  <pageMargins left="0.23622047244094491" right="0.23622047244094491" top="0.35433070866141736" bottom="0.35433070866141736" header="0.31496062992125984" footer="0.31496062992125984"/>
  <pageSetup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EF57-C18D-4136-A3B2-618AC58442CF}">
  <dimension ref="A1:M129"/>
  <sheetViews>
    <sheetView workbookViewId="0">
      <selection activeCell="A14" sqref="A14"/>
    </sheetView>
  </sheetViews>
  <sheetFormatPr baseColWidth="10" defaultColWidth="11.44140625" defaultRowHeight="14.4" x14ac:dyDescent="0.3"/>
  <cols>
    <col min="1" max="1" width="59.88671875" style="78" customWidth="1"/>
    <col min="2" max="2" width="67.109375" style="78" bestFit="1" customWidth="1"/>
    <col min="3" max="3" width="3.88671875" style="78" customWidth="1"/>
    <col min="4" max="4" width="53.109375" style="78" customWidth="1"/>
    <col min="5" max="5" width="58" style="124" customWidth="1"/>
    <col min="6" max="6" width="6" style="78" customWidth="1"/>
    <col min="7" max="7" width="112.88671875" style="78" customWidth="1"/>
    <col min="8" max="8" width="4.109375" style="78" customWidth="1"/>
    <col min="9" max="9" width="16.6640625" style="78" customWidth="1"/>
    <col min="10" max="10" width="3.33203125" style="78" customWidth="1"/>
    <col min="11" max="11" width="28.33203125" style="78" customWidth="1"/>
    <col min="12" max="12" width="11.44140625" style="78"/>
    <col min="13" max="13" width="15.109375" style="78" customWidth="1"/>
    <col min="14" max="16384" width="11.44140625" style="78"/>
  </cols>
  <sheetData>
    <row r="1" spans="1:13" ht="28.8" x14ac:dyDescent="0.3">
      <c r="A1" s="126" t="s">
        <v>1420</v>
      </c>
      <c r="B1" s="127" t="s">
        <v>1421</v>
      </c>
      <c r="D1" s="138" t="s">
        <v>1340</v>
      </c>
      <c r="E1" s="138" t="s">
        <v>1341</v>
      </c>
      <c r="G1" s="121" t="s">
        <v>1342</v>
      </c>
      <c r="I1" s="127" t="s">
        <v>1422</v>
      </c>
      <c r="K1" s="39" t="s">
        <v>1564</v>
      </c>
      <c r="M1" s="183" t="s">
        <v>2433</v>
      </c>
    </row>
    <row r="2" spans="1:13" x14ac:dyDescent="0.3">
      <c r="A2" s="118" t="s">
        <v>306</v>
      </c>
      <c r="B2" s="139" t="s">
        <v>307</v>
      </c>
      <c r="D2" s="122" t="s">
        <v>938</v>
      </c>
      <c r="E2" s="159" t="s">
        <v>2497</v>
      </c>
      <c r="G2" s="72" t="s">
        <v>1556</v>
      </c>
      <c r="I2" s="86" t="s">
        <v>1587</v>
      </c>
      <c r="K2" s="83" t="s">
        <v>34</v>
      </c>
      <c r="M2" s="72" t="s">
        <v>371</v>
      </c>
    </row>
    <row r="3" spans="1:13" x14ac:dyDescent="0.3">
      <c r="A3" s="118" t="s">
        <v>260</v>
      </c>
      <c r="B3" s="139" t="s">
        <v>261</v>
      </c>
      <c r="D3" s="122" t="s">
        <v>518</v>
      </c>
      <c r="E3" s="158" t="s">
        <v>1612</v>
      </c>
      <c r="G3" s="72" t="s">
        <v>1552</v>
      </c>
      <c r="I3" s="86" t="s">
        <v>3155</v>
      </c>
      <c r="K3" s="83" t="s">
        <v>352</v>
      </c>
      <c r="M3" s="83" t="s">
        <v>777</v>
      </c>
    </row>
    <row r="4" spans="1:13" x14ac:dyDescent="0.3">
      <c r="A4" s="118" t="s">
        <v>262</v>
      </c>
      <c r="B4" s="139" t="s">
        <v>812</v>
      </c>
      <c r="D4" s="83" t="s">
        <v>2485</v>
      </c>
      <c r="E4" s="133" t="s">
        <v>1475</v>
      </c>
      <c r="G4" s="72" t="s">
        <v>1553</v>
      </c>
      <c r="I4" s="86" t="s">
        <v>3156</v>
      </c>
      <c r="K4" s="83" t="s">
        <v>1567</v>
      </c>
      <c r="M4" s="92" t="s">
        <v>1080</v>
      </c>
    </row>
    <row r="5" spans="1:13" x14ac:dyDescent="0.3">
      <c r="A5" s="118" t="s">
        <v>646</v>
      </c>
      <c r="B5" s="139" t="s">
        <v>1786</v>
      </c>
      <c r="D5" s="122" t="s">
        <v>1343</v>
      </c>
      <c r="E5" s="83" t="s">
        <v>2441</v>
      </c>
      <c r="G5" s="72" t="s">
        <v>1557</v>
      </c>
      <c r="I5" s="86" t="s">
        <v>3157</v>
      </c>
      <c r="K5" s="83" t="s">
        <v>1568</v>
      </c>
      <c r="M5" s="92" t="s">
        <v>1086</v>
      </c>
    </row>
    <row r="6" spans="1:13" x14ac:dyDescent="0.3">
      <c r="A6" s="118" t="s">
        <v>657</v>
      </c>
      <c r="B6" s="140" t="s">
        <v>1449</v>
      </c>
      <c r="D6" s="122" t="s">
        <v>1344</v>
      </c>
      <c r="E6" s="122" t="s">
        <v>2440</v>
      </c>
      <c r="G6" s="72" t="s">
        <v>1554</v>
      </c>
      <c r="I6" s="86" t="s">
        <v>3158</v>
      </c>
      <c r="K6" s="72" t="s">
        <v>1569</v>
      </c>
      <c r="M6" s="92" t="s">
        <v>968</v>
      </c>
    </row>
    <row r="7" spans="1:13" x14ac:dyDescent="0.3">
      <c r="A7" s="118" t="s">
        <v>830</v>
      </c>
      <c r="B7" s="139" t="s">
        <v>2495</v>
      </c>
      <c r="D7" s="122" t="s">
        <v>308</v>
      </c>
      <c r="E7" s="83" t="s">
        <v>2442</v>
      </c>
      <c r="G7" s="72" t="s">
        <v>1555</v>
      </c>
      <c r="I7" s="86" t="s">
        <v>3159</v>
      </c>
      <c r="K7" s="72" t="s">
        <v>1570</v>
      </c>
    </row>
    <row r="8" spans="1:13" x14ac:dyDescent="0.3">
      <c r="A8" s="118" t="s">
        <v>3521</v>
      </c>
      <c r="B8" s="139" t="s">
        <v>1114</v>
      </c>
      <c r="D8" s="122" t="s">
        <v>475</v>
      </c>
      <c r="E8" s="122" t="s">
        <v>389</v>
      </c>
      <c r="G8" s="72" t="s">
        <v>1558</v>
      </c>
      <c r="I8" s="90" t="s">
        <v>3160</v>
      </c>
      <c r="K8" s="72" t="s">
        <v>1571</v>
      </c>
    </row>
    <row r="9" spans="1:13" ht="18.75" customHeight="1" x14ac:dyDescent="0.3">
      <c r="A9" s="118" t="s">
        <v>895</v>
      </c>
      <c r="B9" s="139" t="s">
        <v>1423</v>
      </c>
      <c r="D9" s="122" t="s">
        <v>1596</v>
      </c>
      <c r="E9" s="122" t="s">
        <v>321</v>
      </c>
      <c r="G9" s="72" t="s">
        <v>1559</v>
      </c>
      <c r="I9" s="90" t="s">
        <v>3161</v>
      </c>
      <c r="K9" s="72" t="s">
        <v>378</v>
      </c>
    </row>
    <row r="10" spans="1:13" x14ac:dyDescent="0.3">
      <c r="A10" s="118" t="s">
        <v>1424</v>
      </c>
      <c r="B10" s="139" t="s">
        <v>731</v>
      </c>
      <c r="D10" s="122" t="s">
        <v>1595</v>
      </c>
      <c r="E10" s="122" t="s">
        <v>1600</v>
      </c>
      <c r="G10" s="116" t="s">
        <v>1560</v>
      </c>
      <c r="I10" s="90" t="s">
        <v>3162</v>
      </c>
      <c r="K10" s="72" t="s">
        <v>1572</v>
      </c>
    </row>
    <row r="11" spans="1:13" x14ac:dyDescent="0.3">
      <c r="A11" s="118" t="s">
        <v>2483</v>
      </c>
      <c r="B11" s="139" t="s">
        <v>535</v>
      </c>
      <c r="D11" s="178" t="s">
        <v>2082</v>
      </c>
      <c r="E11" s="215" t="s">
        <v>1598</v>
      </c>
      <c r="G11" s="72" t="s">
        <v>1561</v>
      </c>
    </row>
    <row r="12" spans="1:13" x14ac:dyDescent="0.3">
      <c r="A12" s="118" t="s">
        <v>266</v>
      </c>
      <c r="B12" s="139" t="s">
        <v>479</v>
      </c>
      <c r="D12" s="122" t="s">
        <v>1585</v>
      </c>
      <c r="E12" s="122" t="s">
        <v>938</v>
      </c>
      <c r="G12" s="72" t="s">
        <v>367</v>
      </c>
    </row>
    <row r="13" spans="1:13" x14ac:dyDescent="0.3">
      <c r="A13" s="118" t="s">
        <v>270</v>
      </c>
      <c r="B13" s="139" t="s">
        <v>1425</v>
      </c>
      <c r="D13" s="122" t="s">
        <v>658</v>
      </c>
      <c r="E13" s="122" t="s">
        <v>353</v>
      </c>
    </row>
    <row r="14" spans="1:13" x14ac:dyDescent="0.3">
      <c r="A14" s="118"/>
      <c r="B14" s="139" t="s">
        <v>853</v>
      </c>
      <c r="D14" s="122" t="s">
        <v>385</v>
      </c>
      <c r="E14" s="122" t="s">
        <v>1075</v>
      </c>
    </row>
    <row r="15" spans="1:13" x14ac:dyDescent="0.3">
      <c r="A15" s="141"/>
      <c r="B15" s="139" t="s">
        <v>2484</v>
      </c>
      <c r="D15" s="122" t="s">
        <v>761</v>
      </c>
      <c r="E15" s="122" t="s">
        <v>648</v>
      </c>
    </row>
    <row r="16" spans="1:13" x14ac:dyDescent="0.3">
      <c r="B16" s="139" t="s">
        <v>1426</v>
      </c>
      <c r="D16" s="83" t="s">
        <v>647</v>
      </c>
      <c r="E16" s="122" t="s">
        <v>518</v>
      </c>
    </row>
    <row r="17" spans="1:5" x14ac:dyDescent="0.3">
      <c r="A17" s="141"/>
      <c r="B17" s="139" t="s">
        <v>953</v>
      </c>
      <c r="D17" s="187"/>
      <c r="E17" s="214" t="s">
        <v>758</v>
      </c>
    </row>
    <row r="18" spans="1:5" x14ac:dyDescent="0.3">
      <c r="B18" s="139" t="s">
        <v>1427</v>
      </c>
      <c r="E18" s="214" t="s">
        <v>3527</v>
      </c>
    </row>
    <row r="19" spans="1:5" x14ac:dyDescent="0.3">
      <c r="B19" s="139" t="s">
        <v>544</v>
      </c>
      <c r="E19" s="122" t="s">
        <v>1521</v>
      </c>
    </row>
    <row r="20" spans="1:5" x14ac:dyDescent="0.3">
      <c r="B20" s="139" t="s">
        <v>1428</v>
      </c>
      <c r="E20" s="122" t="s">
        <v>363</v>
      </c>
    </row>
    <row r="21" spans="1:5" x14ac:dyDescent="0.3">
      <c r="B21" s="139" t="s">
        <v>1884</v>
      </c>
      <c r="E21" s="122" t="s">
        <v>873</v>
      </c>
    </row>
    <row r="22" spans="1:5" x14ac:dyDescent="0.3">
      <c r="B22" s="139" t="s">
        <v>1429</v>
      </c>
      <c r="E22" s="143" t="s">
        <v>1610</v>
      </c>
    </row>
    <row r="23" spans="1:5" x14ac:dyDescent="0.3">
      <c r="B23" s="139" t="s">
        <v>1507</v>
      </c>
      <c r="E23" s="143" t="s">
        <v>1611</v>
      </c>
    </row>
    <row r="24" spans="1:5" x14ac:dyDescent="0.3">
      <c r="B24" s="139" t="s">
        <v>1784</v>
      </c>
      <c r="E24" s="122" t="s">
        <v>659</v>
      </c>
    </row>
    <row r="25" spans="1:5" x14ac:dyDescent="0.3">
      <c r="B25" s="139" t="s">
        <v>3523</v>
      </c>
      <c r="E25" s="122" t="s">
        <v>954</v>
      </c>
    </row>
    <row r="26" spans="1:5" x14ac:dyDescent="0.3">
      <c r="A26" s="141"/>
      <c r="B26" s="139" t="s">
        <v>1430</v>
      </c>
      <c r="E26" s="122" t="s">
        <v>653</v>
      </c>
    </row>
    <row r="27" spans="1:5" x14ac:dyDescent="0.3">
      <c r="A27" s="141"/>
      <c r="B27" s="139" t="s">
        <v>268</v>
      </c>
      <c r="E27" s="122" t="s">
        <v>1629</v>
      </c>
    </row>
    <row r="28" spans="1:5" x14ac:dyDescent="0.3">
      <c r="A28" s="141"/>
      <c r="B28" s="139" t="s">
        <v>1431</v>
      </c>
      <c r="E28" s="122" t="s">
        <v>1451</v>
      </c>
    </row>
    <row r="29" spans="1:5" x14ac:dyDescent="0.3">
      <c r="A29" s="141"/>
      <c r="B29" s="139" t="s">
        <v>1432</v>
      </c>
      <c r="E29" s="122" t="s">
        <v>1093</v>
      </c>
    </row>
    <row r="30" spans="1:5" x14ac:dyDescent="0.3">
      <c r="B30" s="139" t="s">
        <v>3524</v>
      </c>
      <c r="E30" s="216" t="s">
        <v>3148</v>
      </c>
    </row>
    <row r="31" spans="1:5" x14ac:dyDescent="0.3">
      <c r="B31" s="139" t="s">
        <v>3525</v>
      </c>
      <c r="E31" s="194" t="s">
        <v>3500</v>
      </c>
    </row>
    <row r="32" spans="1:5" x14ac:dyDescent="0.3">
      <c r="A32" s="141"/>
      <c r="B32" s="139" t="s">
        <v>263</v>
      </c>
      <c r="E32" s="133" t="s">
        <v>1733</v>
      </c>
    </row>
    <row r="33" spans="1:5" x14ac:dyDescent="0.3">
      <c r="B33" s="139" t="s">
        <v>521</v>
      </c>
      <c r="E33" s="83" t="s">
        <v>2485</v>
      </c>
    </row>
    <row r="34" spans="1:5" x14ac:dyDescent="0.3">
      <c r="A34" s="141"/>
      <c r="B34" s="139"/>
      <c r="E34" s="122" t="s">
        <v>1944</v>
      </c>
    </row>
    <row r="35" spans="1:5" x14ac:dyDescent="0.3">
      <c r="A35" s="141"/>
      <c r="B35" s="139" t="s">
        <v>3522</v>
      </c>
      <c r="E35" s="143" t="s">
        <v>1597</v>
      </c>
    </row>
    <row r="36" spans="1:5" x14ac:dyDescent="0.3">
      <c r="B36" s="139" t="s">
        <v>1434</v>
      </c>
      <c r="E36" s="178" t="s">
        <v>3063</v>
      </c>
    </row>
    <row r="37" spans="1:5" x14ac:dyDescent="0.3">
      <c r="B37" s="139" t="s">
        <v>823</v>
      </c>
      <c r="E37" s="178" t="s">
        <v>3064</v>
      </c>
    </row>
    <row r="38" spans="1:5" x14ac:dyDescent="0.3">
      <c r="B38" s="139" t="s">
        <v>1435</v>
      </c>
      <c r="E38" s="122" t="s">
        <v>902</v>
      </c>
    </row>
    <row r="39" spans="1:5" x14ac:dyDescent="0.3">
      <c r="A39" s="141"/>
      <c r="B39" s="139"/>
      <c r="E39" s="156" t="s">
        <v>1616</v>
      </c>
    </row>
    <row r="40" spans="1:5" x14ac:dyDescent="0.3">
      <c r="A40" s="141"/>
      <c r="B40" s="139"/>
      <c r="E40" s="156" t="s">
        <v>1617</v>
      </c>
    </row>
    <row r="41" spans="1:5" x14ac:dyDescent="0.3">
      <c r="B41" s="139" t="s">
        <v>1437</v>
      </c>
      <c r="E41" s="156" t="s">
        <v>2522</v>
      </c>
    </row>
    <row r="42" spans="1:5" x14ac:dyDescent="0.3">
      <c r="A42" s="141"/>
      <c r="B42" s="139" t="s">
        <v>1438</v>
      </c>
      <c r="E42" s="122" t="s">
        <v>364</v>
      </c>
    </row>
    <row r="43" spans="1:5" x14ac:dyDescent="0.3">
      <c r="B43" s="139" t="s">
        <v>992</v>
      </c>
      <c r="E43" s="143" t="s">
        <v>1679</v>
      </c>
    </row>
    <row r="44" spans="1:5" x14ac:dyDescent="0.3">
      <c r="A44" s="141"/>
      <c r="B44" s="139" t="s">
        <v>957</v>
      </c>
      <c r="E44" s="122" t="s">
        <v>914</v>
      </c>
    </row>
    <row r="45" spans="1:5" x14ac:dyDescent="0.3">
      <c r="B45" s="139" t="s">
        <v>418</v>
      </c>
      <c r="E45" s="122" t="s">
        <v>1945</v>
      </c>
    </row>
    <row r="46" spans="1:5" x14ac:dyDescent="0.3">
      <c r="B46" s="140" t="s">
        <v>1450</v>
      </c>
      <c r="E46" s="187" t="s">
        <v>2647</v>
      </c>
    </row>
    <row r="47" spans="1:5" x14ac:dyDescent="0.3">
      <c r="B47" s="139" t="s">
        <v>1439</v>
      </c>
      <c r="E47" s="143" t="s">
        <v>1604</v>
      </c>
    </row>
    <row r="48" spans="1:5" x14ac:dyDescent="0.3">
      <c r="B48" s="139" t="s">
        <v>593</v>
      </c>
      <c r="E48" s="143" t="s">
        <v>1607</v>
      </c>
    </row>
    <row r="49" spans="1:5" x14ac:dyDescent="0.3">
      <c r="B49" s="139" t="s">
        <v>718</v>
      </c>
      <c r="E49" s="143" t="s">
        <v>1605</v>
      </c>
    </row>
    <row r="50" spans="1:5" x14ac:dyDescent="0.3">
      <c r="B50" s="139" t="s">
        <v>2039</v>
      </c>
      <c r="E50" s="143" t="s">
        <v>1603</v>
      </c>
    </row>
    <row r="51" spans="1:5" x14ac:dyDescent="0.3">
      <c r="A51" s="141"/>
      <c r="B51" s="139" t="s">
        <v>1440</v>
      </c>
      <c r="E51" s="143" t="s">
        <v>1606</v>
      </c>
    </row>
    <row r="52" spans="1:5" x14ac:dyDescent="0.3">
      <c r="A52" s="141"/>
      <c r="B52" s="139" t="s">
        <v>1441</v>
      </c>
      <c r="E52" s="143" t="s">
        <v>1608</v>
      </c>
    </row>
    <row r="53" spans="1:5" x14ac:dyDescent="0.3">
      <c r="B53" s="139" t="s">
        <v>1442</v>
      </c>
      <c r="E53" s="143" t="s">
        <v>1609</v>
      </c>
    </row>
    <row r="54" spans="1:5" x14ac:dyDescent="0.3">
      <c r="B54" s="139" t="s">
        <v>1443</v>
      </c>
      <c r="E54" s="122" t="s">
        <v>1345</v>
      </c>
    </row>
    <row r="55" spans="1:5" x14ac:dyDescent="0.3">
      <c r="A55" s="141"/>
      <c r="B55" s="139" t="s">
        <v>1785</v>
      </c>
      <c r="E55" s="133" t="s">
        <v>1346</v>
      </c>
    </row>
    <row r="56" spans="1:5" x14ac:dyDescent="0.3">
      <c r="B56" s="139" t="s">
        <v>1885</v>
      </c>
      <c r="E56" s="122" t="s">
        <v>1346</v>
      </c>
    </row>
    <row r="57" spans="1:5" x14ac:dyDescent="0.3">
      <c r="A57" s="141"/>
      <c r="B57" s="139" t="s">
        <v>634</v>
      </c>
      <c r="E57" s="122" t="s">
        <v>1347</v>
      </c>
    </row>
    <row r="58" spans="1:5" x14ac:dyDescent="0.3">
      <c r="B58" s="139" t="s">
        <v>1444</v>
      </c>
      <c r="E58" s="133" t="s">
        <v>2052</v>
      </c>
    </row>
    <row r="59" spans="1:5" x14ac:dyDescent="0.3">
      <c r="B59" s="139" t="s">
        <v>662</v>
      </c>
      <c r="E59" s="143" t="s">
        <v>1348</v>
      </c>
    </row>
    <row r="60" spans="1:5" x14ac:dyDescent="0.3">
      <c r="B60" s="139" t="s">
        <v>1494</v>
      </c>
      <c r="E60" s="122" t="s">
        <v>1349</v>
      </c>
    </row>
    <row r="61" spans="1:5" x14ac:dyDescent="0.3">
      <c r="B61" s="139" t="s">
        <v>948</v>
      </c>
      <c r="E61" s="122" t="s">
        <v>1350</v>
      </c>
    </row>
    <row r="62" spans="1:5" x14ac:dyDescent="0.3">
      <c r="B62" s="139" t="s">
        <v>1445</v>
      </c>
      <c r="E62" s="122" t="s">
        <v>1351</v>
      </c>
    </row>
    <row r="63" spans="1:5" x14ac:dyDescent="0.3">
      <c r="B63" s="139" t="s">
        <v>966</v>
      </c>
      <c r="E63" s="193" t="s">
        <v>3149</v>
      </c>
    </row>
    <row r="64" spans="1:5" x14ac:dyDescent="0.3">
      <c r="B64" s="139" t="s">
        <v>1446</v>
      </c>
      <c r="E64" s="122" t="s">
        <v>1352</v>
      </c>
    </row>
    <row r="65" spans="2:5" x14ac:dyDescent="0.3">
      <c r="B65" s="139" t="s">
        <v>1447</v>
      </c>
      <c r="E65" s="122" t="s">
        <v>1353</v>
      </c>
    </row>
    <row r="66" spans="2:5" x14ac:dyDescent="0.3">
      <c r="B66" s="139" t="s">
        <v>1725</v>
      </c>
      <c r="E66" s="122" t="s">
        <v>1354</v>
      </c>
    </row>
    <row r="67" spans="2:5" x14ac:dyDescent="0.3">
      <c r="B67" s="139" t="s">
        <v>1726</v>
      </c>
      <c r="E67" s="122" t="s">
        <v>1355</v>
      </c>
    </row>
    <row r="68" spans="2:5" x14ac:dyDescent="0.3">
      <c r="B68" s="139" t="s">
        <v>271</v>
      </c>
      <c r="E68" s="122" t="s">
        <v>1356</v>
      </c>
    </row>
    <row r="69" spans="2:5" x14ac:dyDescent="0.3">
      <c r="B69" s="139" t="s">
        <v>1448</v>
      </c>
      <c r="D69" s="82"/>
      <c r="E69" s="122" t="s">
        <v>1357</v>
      </c>
    </row>
    <row r="70" spans="2:5" x14ac:dyDescent="0.3">
      <c r="B70" s="142"/>
      <c r="E70" s="122" t="s">
        <v>1358</v>
      </c>
    </row>
    <row r="71" spans="2:5" x14ac:dyDescent="0.3">
      <c r="B71" s="142"/>
      <c r="E71" s="122" t="s">
        <v>1359</v>
      </c>
    </row>
    <row r="72" spans="2:5" x14ac:dyDescent="0.3">
      <c r="B72" s="142"/>
      <c r="E72" s="122" t="s">
        <v>1360</v>
      </c>
    </row>
    <row r="73" spans="2:5" x14ac:dyDescent="0.3">
      <c r="B73" s="142"/>
      <c r="E73" s="122" t="s">
        <v>1361</v>
      </c>
    </row>
    <row r="74" spans="2:5" x14ac:dyDescent="0.3">
      <c r="B74" s="142"/>
      <c r="E74" s="122" t="s">
        <v>1362</v>
      </c>
    </row>
    <row r="75" spans="2:5" x14ac:dyDescent="0.3">
      <c r="E75" s="122" t="s">
        <v>1363</v>
      </c>
    </row>
    <row r="76" spans="2:5" x14ac:dyDescent="0.3">
      <c r="E76" s="122" t="s">
        <v>1364</v>
      </c>
    </row>
    <row r="77" spans="2:5" x14ac:dyDescent="0.3">
      <c r="E77" s="122" t="s">
        <v>1365</v>
      </c>
    </row>
    <row r="78" spans="2:5" x14ac:dyDescent="0.3">
      <c r="E78" s="122" t="s">
        <v>1339</v>
      </c>
    </row>
    <row r="79" spans="2:5" x14ac:dyDescent="0.3">
      <c r="E79" s="122" t="s">
        <v>1630</v>
      </c>
    </row>
    <row r="80" spans="2:5" x14ac:dyDescent="0.3">
      <c r="E80" s="143" t="s">
        <v>1614</v>
      </c>
    </row>
    <row r="81" spans="5:5" x14ac:dyDescent="0.3">
      <c r="E81" s="143" t="s">
        <v>1613</v>
      </c>
    </row>
    <row r="82" spans="5:5" ht="28.8" x14ac:dyDescent="0.3">
      <c r="E82" s="155" t="s">
        <v>1615</v>
      </c>
    </row>
    <row r="83" spans="5:5" x14ac:dyDescent="0.3">
      <c r="E83" s="122" t="s">
        <v>963</v>
      </c>
    </row>
    <row r="84" spans="5:5" x14ac:dyDescent="0.3">
      <c r="E84" s="133" t="s">
        <v>1366</v>
      </c>
    </row>
    <row r="85" spans="5:5" x14ac:dyDescent="0.3">
      <c r="E85" s="144" t="s">
        <v>2498</v>
      </c>
    </row>
    <row r="86" spans="5:5" x14ac:dyDescent="0.3">
      <c r="E86" s="193" t="s">
        <v>3067</v>
      </c>
    </row>
    <row r="87" spans="5:5" x14ac:dyDescent="0.3">
      <c r="E87" s="122" t="s">
        <v>1367</v>
      </c>
    </row>
    <row r="88" spans="5:5" x14ac:dyDescent="0.3">
      <c r="E88" s="122" t="s">
        <v>1368</v>
      </c>
    </row>
    <row r="89" spans="5:5" x14ac:dyDescent="0.3">
      <c r="E89" s="133" t="s">
        <v>2463</v>
      </c>
    </row>
    <row r="90" spans="5:5" x14ac:dyDescent="0.3">
      <c r="E90" s="83" t="s">
        <v>1889</v>
      </c>
    </row>
    <row r="91" spans="5:5" x14ac:dyDescent="0.3">
      <c r="E91" s="133" t="s">
        <v>3276</v>
      </c>
    </row>
    <row r="92" spans="5:5" x14ac:dyDescent="0.3">
      <c r="E92" s="133" t="s">
        <v>2499</v>
      </c>
    </row>
    <row r="93" spans="5:5" x14ac:dyDescent="0.3">
      <c r="E93" s="133" t="s">
        <v>2500</v>
      </c>
    </row>
    <row r="94" spans="5:5" x14ac:dyDescent="0.3">
      <c r="E94" s="122" t="s">
        <v>1369</v>
      </c>
    </row>
    <row r="95" spans="5:5" x14ac:dyDescent="0.3">
      <c r="E95" s="122" t="s">
        <v>1370</v>
      </c>
    </row>
    <row r="96" spans="5:5" x14ac:dyDescent="0.3">
      <c r="E96" s="122" t="s">
        <v>1371</v>
      </c>
    </row>
    <row r="97" spans="5:5" x14ac:dyDescent="0.3">
      <c r="E97" s="155" t="s">
        <v>1727</v>
      </c>
    </row>
    <row r="98" spans="5:5" x14ac:dyDescent="0.3">
      <c r="E98" s="122" t="s">
        <v>1372</v>
      </c>
    </row>
    <row r="99" spans="5:5" x14ac:dyDescent="0.3">
      <c r="E99" s="122" t="s">
        <v>1952</v>
      </c>
    </row>
    <row r="100" spans="5:5" x14ac:dyDescent="0.3">
      <c r="E100" s="122" t="s">
        <v>1373</v>
      </c>
    </row>
    <row r="101" spans="5:5" x14ac:dyDescent="0.3">
      <c r="E101" s="122" t="s">
        <v>2594</v>
      </c>
    </row>
    <row r="102" spans="5:5" x14ac:dyDescent="0.3">
      <c r="E102" s="83" t="s">
        <v>2583</v>
      </c>
    </row>
    <row r="103" spans="5:5" x14ac:dyDescent="0.3">
      <c r="E103" s="83" t="s">
        <v>2488</v>
      </c>
    </row>
    <row r="104" spans="5:5" x14ac:dyDescent="0.3">
      <c r="E104" s="143" t="s">
        <v>1374</v>
      </c>
    </row>
    <row r="105" spans="5:5" x14ac:dyDescent="0.3">
      <c r="E105" s="133" t="s">
        <v>1767</v>
      </c>
    </row>
    <row r="106" spans="5:5" x14ac:dyDescent="0.3">
      <c r="E106" s="133" t="s">
        <v>1795</v>
      </c>
    </row>
    <row r="107" spans="5:5" x14ac:dyDescent="0.3">
      <c r="E107" s="161" t="s">
        <v>1825</v>
      </c>
    </row>
    <row r="108" spans="5:5" x14ac:dyDescent="0.3">
      <c r="E108" s="122" t="s">
        <v>1375</v>
      </c>
    </row>
    <row r="109" spans="5:5" x14ac:dyDescent="0.3">
      <c r="E109" s="122" t="s">
        <v>1376</v>
      </c>
    </row>
    <row r="110" spans="5:5" x14ac:dyDescent="0.3">
      <c r="E110" s="161" t="s">
        <v>1377</v>
      </c>
    </row>
    <row r="111" spans="5:5" x14ac:dyDescent="0.3">
      <c r="E111" s="133" t="s">
        <v>1668</v>
      </c>
    </row>
    <row r="112" spans="5:5" x14ac:dyDescent="0.3">
      <c r="E112" s="133" t="s">
        <v>640</v>
      </c>
    </row>
    <row r="113" spans="5:5" x14ac:dyDescent="0.3">
      <c r="E113" s="133" t="s">
        <v>1796</v>
      </c>
    </row>
    <row r="114" spans="5:5" x14ac:dyDescent="0.3">
      <c r="E114" s="159" t="s">
        <v>1797</v>
      </c>
    </row>
    <row r="115" spans="5:5" x14ac:dyDescent="0.3">
      <c r="E115" s="159" t="s">
        <v>1729</v>
      </c>
    </row>
    <row r="116" spans="5:5" x14ac:dyDescent="0.3">
      <c r="E116" s="159" t="s">
        <v>2017</v>
      </c>
    </row>
    <row r="117" spans="5:5" x14ac:dyDescent="0.3">
      <c r="E117" s="123" t="s">
        <v>1343</v>
      </c>
    </row>
    <row r="118" spans="5:5" x14ac:dyDescent="0.3">
      <c r="E118" s="123" t="s">
        <v>1344</v>
      </c>
    </row>
    <row r="119" spans="5:5" x14ac:dyDescent="0.3">
      <c r="E119" s="123" t="s">
        <v>308</v>
      </c>
    </row>
    <row r="120" spans="5:5" x14ac:dyDescent="0.3">
      <c r="E120" s="123" t="s">
        <v>475</v>
      </c>
    </row>
    <row r="121" spans="5:5" x14ac:dyDescent="0.3">
      <c r="E121" s="123" t="s">
        <v>1596</v>
      </c>
    </row>
    <row r="122" spans="5:5" x14ac:dyDescent="0.3">
      <c r="E122" s="123" t="s">
        <v>1595</v>
      </c>
    </row>
    <row r="123" spans="5:5" x14ac:dyDescent="0.3">
      <c r="E123" s="123" t="s">
        <v>2082</v>
      </c>
    </row>
    <row r="124" spans="5:5" x14ac:dyDescent="0.3">
      <c r="E124" s="123" t="s">
        <v>1585</v>
      </c>
    </row>
    <row r="125" spans="5:5" x14ac:dyDescent="0.3">
      <c r="E125" s="123" t="s">
        <v>658</v>
      </c>
    </row>
    <row r="126" spans="5:5" x14ac:dyDescent="0.3">
      <c r="E126" s="123" t="s">
        <v>385</v>
      </c>
    </row>
    <row r="127" spans="5:5" x14ac:dyDescent="0.3">
      <c r="E127" s="123" t="s">
        <v>761</v>
      </c>
    </row>
    <row r="128" spans="5:5" x14ac:dyDescent="0.3">
      <c r="E128" s="123" t="s">
        <v>647</v>
      </c>
    </row>
    <row r="129" spans="5:5" x14ac:dyDescent="0.3">
      <c r="E129" s="144"/>
    </row>
  </sheetData>
  <autoFilter ref="A1:E33" xr:uid="{1B8DEF57-C18D-4136-A3B2-618AC58442CF}"/>
  <sortState xmlns:xlrd2="http://schemas.microsoft.com/office/spreadsheetml/2017/richdata2" ref="E3:E129">
    <sortCondition ref="E2:E129"/>
  </sortState>
  <conditionalFormatting sqref="M4:M5">
    <cfRule type="duplicateValues" dxfId="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252C4-61DA-406A-9109-10F18D6A07B4}">
  <dimension ref="B1:H649"/>
  <sheetViews>
    <sheetView topLeftCell="C1" zoomScale="86" zoomScaleNormal="86" workbookViewId="0">
      <pane ySplit="1" topLeftCell="A2" activePane="bottomLeft" state="frozen"/>
      <selection activeCell="F1" sqref="F1:F17"/>
      <selection pane="bottomLeft" activeCell="F1" sqref="F1:F17"/>
    </sheetView>
  </sheetViews>
  <sheetFormatPr baseColWidth="10" defaultColWidth="11.44140625" defaultRowHeight="14.4" x14ac:dyDescent="0.3"/>
  <cols>
    <col min="2" max="2" width="16.44140625" customWidth="1"/>
    <col min="3" max="3" width="20.44140625" customWidth="1"/>
    <col min="4" max="4" width="18.44140625" customWidth="1"/>
    <col min="5" max="5" width="22.5546875" customWidth="1"/>
    <col min="6" max="6" width="64.44140625" customWidth="1"/>
    <col min="7" max="7" width="24.44140625" customWidth="1"/>
    <col min="8" max="8" width="36" customWidth="1"/>
    <col min="9" max="9" width="17.44140625" customWidth="1"/>
  </cols>
  <sheetData>
    <row r="1" spans="2:8" x14ac:dyDescent="0.3">
      <c r="B1" t="s">
        <v>1378</v>
      </c>
      <c r="C1" t="s">
        <v>1379</v>
      </c>
      <c r="D1" t="s">
        <v>3</v>
      </c>
      <c r="E1" t="s">
        <v>4</v>
      </c>
      <c r="F1" s="38" t="s">
        <v>298</v>
      </c>
      <c r="G1" s="38" t="s">
        <v>1380</v>
      </c>
      <c r="H1" t="s">
        <v>1381</v>
      </c>
    </row>
    <row r="2" spans="2:8" x14ac:dyDescent="0.3">
      <c r="B2" t="s">
        <v>1248</v>
      </c>
      <c r="C2" t="s">
        <v>313</v>
      </c>
      <c r="D2" t="s">
        <v>10</v>
      </c>
      <c r="E2" t="s">
        <v>11</v>
      </c>
      <c r="F2" t="str">
        <f>CONCATENATE(B2,C2,D2,E2)</f>
        <v>A6FuerteDirectamente Directamente</v>
      </c>
      <c r="G2" t="s">
        <v>1263</v>
      </c>
      <c r="H2" t="s">
        <v>1382</v>
      </c>
    </row>
    <row r="3" spans="2:8" x14ac:dyDescent="0.3">
      <c r="B3" t="s">
        <v>1248</v>
      </c>
      <c r="C3" t="s">
        <v>313</v>
      </c>
      <c r="D3" t="s">
        <v>10</v>
      </c>
      <c r="E3" t="s">
        <v>17</v>
      </c>
      <c r="F3" t="str">
        <f t="shared" ref="F3:F66" si="0">CONCATENATE(B3,C3,D3,E3)</f>
        <v>A6FuerteDirectamente Indirectamente</v>
      </c>
      <c r="G3" t="s">
        <v>1261</v>
      </c>
      <c r="H3" s="53" t="s">
        <v>1383</v>
      </c>
    </row>
    <row r="4" spans="2:8" x14ac:dyDescent="0.3">
      <c r="B4" t="s">
        <v>1248</v>
      </c>
      <c r="C4" t="s">
        <v>313</v>
      </c>
      <c r="D4" t="s">
        <v>10</v>
      </c>
      <c r="E4" t="s">
        <v>16</v>
      </c>
      <c r="F4" t="str">
        <f t="shared" si="0"/>
        <v>A6FuerteDirectamente No disminuye</v>
      </c>
      <c r="G4" t="s">
        <v>1248</v>
      </c>
      <c r="H4" t="s">
        <v>1384</v>
      </c>
    </row>
    <row r="5" spans="2:8" x14ac:dyDescent="0.3">
      <c r="B5" t="s">
        <v>1248</v>
      </c>
      <c r="C5" t="s">
        <v>313</v>
      </c>
      <c r="D5" t="s">
        <v>1385</v>
      </c>
      <c r="E5" t="s">
        <v>11</v>
      </c>
      <c r="F5" t="str">
        <f t="shared" si="0"/>
        <v>A6FuerteNo DisminuyeDirectamente</v>
      </c>
      <c r="G5" t="s">
        <v>1263</v>
      </c>
      <c r="H5" t="s">
        <v>1382</v>
      </c>
    </row>
    <row r="6" spans="2:8" x14ac:dyDescent="0.3">
      <c r="B6" t="s">
        <v>1248</v>
      </c>
      <c r="C6" t="s">
        <v>313</v>
      </c>
      <c r="D6" t="s">
        <v>1385</v>
      </c>
      <c r="E6" t="s">
        <v>17</v>
      </c>
      <c r="F6" t="str">
        <f t="shared" si="0"/>
        <v>A6FuerteNo DisminuyeIndirectamente</v>
      </c>
      <c r="G6" t="s">
        <v>1248</v>
      </c>
      <c r="H6" t="s">
        <v>1384</v>
      </c>
    </row>
    <row r="7" spans="2:8" x14ac:dyDescent="0.3">
      <c r="B7" t="s">
        <v>1248</v>
      </c>
      <c r="C7" t="s">
        <v>313</v>
      </c>
      <c r="D7" t="s">
        <v>1385</v>
      </c>
      <c r="E7" t="s">
        <v>16</v>
      </c>
      <c r="F7" t="str">
        <f t="shared" si="0"/>
        <v>A6FuerteNo DisminuyeNo disminuye</v>
      </c>
      <c r="G7" t="s">
        <v>1248</v>
      </c>
      <c r="H7" t="s">
        <v>1384</v>
      </c>
    </row>
    <row r="8" spans="2:8" x14ac:dyDescent="0.3">
      <c r="B8" t="s">
        <v>1248</v>
      </c>
      <c r="C8" t="s">
        <v>415</v>
      </c>
      <c r="D8" t="s">
        <v>10</v>
      </c>
      <c r="E8" t="s">
        <v>11</v>
      </c>
      <c r="F8" t="str">
        <f t="shared" si="0"/>
        <v>A6ModeradoDirectamente Directamente</v>
      </c>
      <c r="G8" t="s">
        <v>1261</v>
      </c>
      <c r="H8" s="53" t="s">
        <v>1383</v>
      </c>
    </row>
    <row r="9" spans="2:8" x14ac:dyDescent="0.3">
      <c r="B9" t="s">
        <v>1248</v>
      </c>
      <c r="C9" t="s">
        <v>415</v>
      </c>
      <c r="D9" t="s">
        <v>10</v>
      </c>
      <c r="E9" t="s">
        <v>17</v>
      </c>
      <c r="F9" t="str">
        <f t="shared" si="0"/>
        <v>A6ModeradoDirectamente Indirectamente</v>
      </c>
      <c r="G9" t="s">
        <v>1248</v>
      </c>
      <c r="H9" t="s">
        <v>1384</v>
      </c>
    </row>
    <row r="10" spans="2:8" x14ac:dyDescent="0.3">
      <c r="B10" t="s">
        <v>1248</v>
      </c>
      <c r="C10" t="s">
        <v>415</v>
      </c>
      <c r="D10" t="s">
        <v>10</v>
      </c>
      <c r="E10" t="s">
        <v>16</v>
      </c>
      <c r="F10" t="str">
        <f t="shared" si="0"/>
        <v>A6ModeradoDirectamente No disminuye</v>
      </c>
      <c r="G10" t="s">
        <v>1248</v>
      </c>
      <c r="H10" t="s">
        <v>1384</v>
      </c>
    </row>
    <row r="11" spans="2:8" x14ac:dyDescent="0.3">
      <c r="B11" t="s">
        <v>1248</v>
      </c>
      <c r="C11" t="s">
        <v>415</v>
      </c>
      <c r="D11" t="s">
        <v>1385</v>
      </c>
      <c r="E11" t="s">
        <v>11</v>
      </c>
      <c r="F11" t="str">
        <f t="shared" si="0"/>
        <v>A6ModeradoNo DisminuyeDirectamente</v>
      </c>
      <c r="G11" t="s">
        <v>1261</v>
      </c>
      <c r="H11" s="53" t="s">
        <v>1383</v>
      </c>
    </row>
    <row r="12" spans="2:8" x14ac:dyDescent="0.3">
      <c r="B12" t="s">
        <v>1248</v>
      </c>
      <c r="C12" t="s">
        <v>415</v>
      </c>
      <c r="D12" t="s">
        <v>1385</v>
      </c>
      <c r="E12" t="s">
        <v>17</v>
      </c>
      <c r="F12" t="str">
        <f t="shared" si="0"/>
        <v>A6ModeradoNo DisminuyeIndirectamente</v>
      </c>
      <c r="G12" t="s">
        <v>1248</v>
      </c>
      <c r="H12" t="s">
        <v>1384</v>
      </c>
    </row>
    <row r="13" spans="2:8" x14ac:dyDescent="0.3">
      <c r="B13" t="s">
        <v>1248</v>
      </c>
      <c r="C13" t="s">
        <v>415</v>
      </c>
      <c r="D13" t="s">
        <v>1385</v>
      </c>
      <c r="E13" t="s">
        <v>16</v>
      </c>
      <c r="F13" t="str">
        <f t="shared" si="0"/>
        <v>A6ModeradoNo DisminuyeNo disminuye</v>
      </c>
      <c r="G13" t="s">
        <v>1248</v>
      </c>
      <c r="H13" t="s">
        <v>1384</v>
      </c>
    </row>
    <row r="14" spans="2:8" x14ac:dyDescent="0.3">
      <c r="B14" t="s">
        <v>1248</v>
      </c>
      <c r="C14" t="s">
        <v>1386</v>
      </c>
      <c r="D14" t="s">
        <v>10</v>
      </c>
      <c r="E14" t="s">
        <v>11</v>
      </c>
      <c r="F14" t="str">
        <f t="shared" si="0"/>
        <v>A6DebilDirectamente Directamente</v>
      </c>
      <c r="G14" t="s">
        <v>1248</v>
      </c>
      <c r="H14" t="s">
        <v>1384</v>
      </c>
    </row>
    <row r="15" spans="2:8" x14ac:dyDescent="0.3">
      <c r="B15" t="s">
        <v>1248</v>
      </c>
      <c r="C15" t="s">
        <v>1386</v>
      </c>
      <c r="D15" t="s">
        <v>10</v>
      </c>
      <c r="E15" t="s">
        <v>17</v>
      </c>
      <c r="F15" t="str">
        <f t="shared" si="0"/>
        <v>A6DebilDirectamente Indirectamente</v>
      </c>
      <c r="G15" t="s">
        <v>1248</v>
      </c>
      <c r="H15" t="s">
        <v>1384</v>
      </c>
    </row>
    <row r="16" spans="2:8" x14ac:dyDescent="0.3">
      <c r="B16" t="s">
        <v>1248</v>
      </c>
      <c r="C16" t="s">
        <v>1386</v>
      </c>
      <c r="D16" t="s">
        <v>10</v>
      </c>
      <c r="E16" t="s">
        <v>16</v>
      </c>
      <c r="F16" t="str">
        <f t="shared" si="0"/>
        <v>A6DebilDirectamente No disminuye</v>
      </c>
      <c r="G16" t="s">
        <v>1248</v>
      </c>
      <c r="H16" t="s">
        <v>1384</v>
      </c>
    </row>
    <row r="17" spans="2:8" x14ac:dyDescent="0.3">
      <c r="B17" t="s">
        <v>1248</v>
      </c>
      <c r="C17" t="s">
        <v>1386</v>
      </c>
      <c r="D17" t="s">
        <v>1385</v>
      </c>
      <c r="E17" t="s">
        <v>11</v>
      </c>
      <c r="F17" t="str">
        <f t="shared" si="0"/>
        <v>A6DebilNo DisminuyeDirectamente</v>
      </c>
      <c r="G17" t="s">
        <v>1248</v>
      </c>
      <c r="H17" t="s">
        <v>1384</v>
      </c>
    </row>
    <row r="18" spans="2:8" x14ac:dyDescent="0.3">
      <c r="B18" t="s">
        <v>1248</v>
      </c>
      <c r="C18" t="s">
        <v>1386</v>
      </c>
      <c r="D18" t="s">
        <v>1385</v>
      </c>
      <c r="E18" t="s">
        <v>17</v>
      </c>
      <c r="F18" t="str">
        <f t="shared" si="0"/>
        <v>A6DebilNo DisminuyeIndirectamente</v>
      </c>
      <c r="G18" t="s">
        <v>1248</v>
      </c>
      <c r="H18" t="s">
        <v>1384</v>
      </c>
    </row>
    <row r="19" spans="2:8" x14ac:dyDescent="0.3">
      <c r="B19" t="s">
        <v>1248</v>
      </c>
      <c r="C19" t="s">
        <v>1386</v>
      </c>
      <c r="D19" t="s">
        <v>1385</v>
      </c>
      <c r="E19" t="s">
        <v>16</v>
      </c>
      <c r="F19" t="str">
        <f t="shared" si="0"/>
        <v>A6DebilNo DisminuyeNo disminuye</v>
      </c>
      <c r="G19" t="s">
        <v>1248</v>
      </c>
      <c r="H19" t="s">
        <v>1384</v>
      </c>
    </row>
    <row r="20" spans="2:8" x14ac:dyDescent="0.3">
      <c r="B20" t="s">
        <v>1261</v>
      </c>
      <c r="C20" t="s">
        <v>313</v>
      </c>
      <c r="D20" t="s">
        <v>10</v>
      </c>
      <c r="E20" t="s">
        <v>11</v>
      </c>
      <c r="F20" t="str">
        <f t="shared" si="0"/>
        <v>A5FuerteDirectamente Directamente</v>
      </c>
      <c r="G20" t="s">
        <v>1276</v>
      </c>
      <c r="H20" t="s">
        <v>1387</v>
      </c>
    </row>
    <row r="21" spans="2:8" x14ac:dyDescent="0.3">
      <c r="B21" t="s">
        <v>1261</v>
      </c>
      <c r="C21" t="s">
        <v>313</v>
      </c>
      <c r="D21" t="s">
        <v>10</v>
      </c>
      <c r="E21" t="s">
        <v>17</v>
      </c>
      <c r="F21" t="str">
        <f t="shared" si="0"/>
        <v>A5FuerteDirectamente Indirectamente</v>
      </c>
      <c r="G21" t="s">
        <v>1263</v>
      </c>
      <c r="H21" t="s">
        <v>1382</v>
      </c>
    </row>
    <row r="22" spans="2:8" x14ac:dyDescent="0.3">
      <c r="B22" t="s">
        <v>1261</v>
      </c>
      <c r="C22" t="s">
        <v>313</v>
      </c>
      <c r="D22" t="s">
        <v>10</v>
      </c>
      <c r="E22" t="s">
        <v>16</v>
      </c>
      <c r="F22" t="str">
        <f t="shared" si="0"/>
        <v>A5FuerteDirectamente No disminuye</v>
      </c>
      <c r="G22" t="s">
        <v>1248</v>
      </c>
      <c r="H22" t="s">
        <v>1384</v>
      </c>
    </row>
    <row r="23" spans="2:8" x14ac:dyDescent="0.3">
      <c r="B23" t="s">
        <v>1261</v>
      </c>
      <c r="C23" t="s">
        <v>313</v>
      </c>
      <c r="D23" t="s">
        <v>1385</v>
      </c>
      <c r="E23" t="s">
        <v>11</v>
      </c>
      <c r="F23" t="str">
        <f t="shared" si="0"/>
        <v>A5FuerteNo DisminuyeDirectamente</v>
      </c>
      <c r="G23" t="s">
        <v>1276</v>
      </c>
      <c r="H23" t="s">
        <v>1387</v>
      </c>
    </row>
    <row r="24" spans="2:8" x14ac:dyDescent="0.3">
      <c r="B24" t="s">
        <v>1261</v>
      </c>
      <c r="C24" t="s">
        <v>313</v>
      </c>
      <c r="D24" t="s">
        <v>1385</v>
      </c>
      <c r="E24" t="s">
        <v>17</v>
      </c>
      <c r="F24" t="str">
        <f t="shared" si="0"/>
        <v>A5FuerteNo DisminuyeIndirectamente</v>
      </c>
      <c r="G24" t="s">
        <v>1261</v>
      </c>
      <c r="H24" s="53" t="s">
        <v>1383</v>
      </c>
    </row>
    <row r="25" spans="2:8" x14ac:dyDescent="0.3">
      <c r="B25" t="s">
        <v>1261</v>
      </c>
      <c r="C25" t="s">
        <v>313</v>
      </c>
      <c r="D25" t="s">
        <v>1385</v>
      </c>
      <c r="E25" t="s">
        <v>16</v>
      </c>
      <c r="F25" t="str">
        <f t="shared" si="0"/>
        <v>A5FuerteNo DisminuyeNo disminuye</v>
      </c>
      <c r="G25" t="s">
        <v>1261</v>
      </c>
      <c r="H25" s="53" t="s">
        <v>1383</v>
      </c>
    </row>
    <row r="26" spans="2:8" x14ac:dyDescent="0.3">
      <c r="B26" t="s">
        <v>1261</v>
      </c>
      <c r="C26" t="s">
        <v>415</v>
      </c>
      <c r="D26" t="s">
        <v>10</v>
      </c>
      <c r="E26" t="s">
        <v>11</v>
      </c>
      <c r="F26" t="str">
        <f t="shared" si="0"/>
        <v>A5ModeradoDirectamente Directamente</v>
      </c>
      <c r="G26" t="s">
        <v>1263</v>
      </c>
      <c r="H26" t="s">
        <v>1382</v>
      </c>
    </row>
    <row r="27" spans="2:8" x14ac:dyDescent="0.3">
      <c r="B27" t="s">
        <v>1261</v>
      </c>
      <c r="C27" t="s">
        <v>415</v>
      </c>
      <c r="D27" t="s">
        <v>10</v>
      </c>
      <c r="E27" t="s">
        <v>17</v>
      </c>
      <c r="F27" t="str">
        <f t="shared" si="0"/>
        <v>A5ModeradoDirectamente Indirectamente</v>
      </c>
      <c r="G27" t="s">
        <v>1261</v>
      </c>
      <c r="H27" s="53" t="s">
        <v>1383</v>
      </c>
    </row>
    <row r="28" spans="2:8" x14ac:dyDescent="0.3">
      <c r="B28" t="s">
        <v>1261</v>
      </c>
      <c r="C28" t="s">
        <v>415</v>
      </c>
      <c r="D28" t="s">
        <v>10</v>
      </c>
      <c r="E28" t="s">
        <v>16</v>
      </c>
      <c r="F28" t="str">
        <f t="shared" si="0"/>
        <v>A5ModeradoDirectamente No disminuye</v>
      </c>
      <c r="G28" t="s">
        <v>1261</v>
      </c>
      <c r="H28" s="53" t="s">
        <v>1383</v>
      </c>
    </row>
    <row r="29" spans="2:8" x14ac:dyDescent="0.3">
      <c r="B29" t="s">
        <v>1261</v>
      </c>
      <c r="C29" t="s">
        <v>415</v>
      </c>
      <c r="D29" t="s">
        <v>1385</v>
      </c>
      <c r="E29" t="s">
        <v>11</v>
      </c>
      <c r="F29" t="str">
        <f t="shared" si="0"/>
        <v>A5ModeradoNo DisminuyeDirectamente</v>
      </c>
      <c r="G29" t="s">
        <v>1263</v>
      </c>
      <c r="H29" t="s">
        <v>1382</v>
      </c>
    </row>
    <row r="30" spans="2:8" x14ac:dyDescent="0.3">
      <c r="B30" t="s">
        <v>1261</v>
      </c>
      <c r="C30" t="s">
        <v>415</v>
      </c>
      <c r="D30" t="s">
        <v>1385</v>
      </c>
      <c r="E30" t="s">
        <v>17</v>
      </c>
      <c r="F30" t="str">
        <f t="shared" si="0"/>
        <v>A5ModeradoNo DisminuyeIndirectamente</v>
      </c>
      <c r="G30" t="s">
        <v>1261</v>
      </c>
      <c r="H30" s="53" t="s">
        <v>1383</v>
      </c>
    </row>
    <row r="31" spans="2:8" x14ac:dyDescent="0.3">
      <c r="B31" t="s">
        <v>1261</v>
      </c>
      <c r="C31" t="s">
        <v>415</v>
      </c>
      <c r="D31" t="s">
        <v>1385</v>
      </c>
      <c r="E31" t="s">
        <v>16</v>
      </c>
      <c r="F31" t="str">
        <f t="shared" si="0"/>
        <v>A5ModeradoNo DisminuyeNo disminuye</v>
      </c>
      <c r="G31" t="s">
        <v>1261</v>
      </c>
      <c r="H31" s="53" t="s">
        <v>1383</v>
      </c>
    </row>
    <row r="32" spans="2:8" x14ac:dyDescent="0.3">
      <c r="B32" t="s">
        <v>1261</v>
      </c>
      <c r="C32" t="s">
        <v>1386</v>
      </c>
      <c r="D32" t="s">
        <v>10</v>
      </c>
      <c r="E32" t="s">
        <v>11</v>
      </c>
      <c r="F32" t="str">
        <f t="shared" si="0"/>
        <v>A5DebilDirectamente Directamente</v>
      </c>
      <c r="G32" t="s">
        <v>1261</v>
      </c>
      <c r="H32" s="53" t="s">
        <v>1383</v>
      </c>
    </row>
    <row r="33" spans="2:8" x14ac:dyDescent="0.3">
      <c r="B33" t="s">
        <v>1261</v>
      </c>
      <c r="C33" t="s">
        <v>1386</v>
      </c>
      <c r="D33" t="s">
        <v>10</v>
      </c>
      <c r="E33" t="s">
        <v>17</v>
      </c>
      <c r="F33" t="str">
        <f t="shared" si="0"/>
        <v>A5DebilDirectamente Indirectamente</v>
      </c>
      <c r="G33" t="s">
        <v>1261</v>
      </c>
      <c r="H33" s="53" t="s">
        <v>1383</v>
      </c>
    </row>
    <row r="34" spans="2:8" x14ac:dyDescent="0.3">
      <c r="B34" t="s">
        <v>1261</v>
      </c>
      <c r="C34" t="s">
        <v>1386</v>
      </c>
      <c r="D34" t="s">
        <v>10</v>
      </c>
      <c r="E34" t="s">
        <v>16</v>
      </c>
      <c r="F34" t="str">
        <f t="shared" si="0"/>
        <v>A5DebilDirectamente No disminuye</v>
      </c>
      <c r="G34" t="s">
        <v>1261</v>
      </c>
      <c r="H34" s="53" t="s">
        <v>1383</v>
      </c>
    </row>
    <row r="35" spans="2:8" x14ac:dyDescent="0.3">
      <c r="B35" t="s">
        <v>1261</v>
      </c>
      <c r="C35" t="s">
        <v>1386</v>
      </c>
      <c r="D35" t="s">
        <v>1385</v>
      </c>
      <c r="E35" t="s">
        <v>11</v>
      </c>
      <c r="F35" t="str">
        <f t="shared" si="0"/>
        <v>A5DebilNo DisminuyeDirectamente</v>
      </c>
      <c r="G35" t="s">
        <v>1261</v>
      </c>
      <c r="H35" s="53" t="s">
        <v>1383</v>
      </c>
    </row>
    <row r="36" spans="2:8" x14ac:dyDescent="0.3">
      <c r="B36" t="s">
        <v>1261</v>
      </c>
      <c r="C36" t="s">
        <v>1386</v>
      </c>
      <c r="D36" t="s">
        <v>1385</v>
      </c>
      <c r="E36" t="s">
        <v>17</v>
      </c>
      <c r="F36" t="str">
        <f t="shared" si="0"/>
        <v>A5DebilNo DisminuyeIndirectamente</v>
      </c>
      <c r="G36" t="s">
        <v>1261</v>
      </c>
      <c r="H36" s="53" t="s">
        <v>1383</v>
      </c>
    </row>
    <row r="37" spans="2:8" x14ac:dyDescent="0.3">
      <c r="B37" t="s">
        <v>1261</v>
      </c>
      <c r="C37" t="s">
        <v>1386</v>
      </c>
      <c r="D37" t="s">
        <v>1385</v>
      </c>
      <c r="E37" t="s">
        <v>16</v>
      </c>
      <c r="F37" t="str">
        <f t="shared" si="0"/>
        <v>A5DebilNo DisminuyeNo disminuye</v>
      </c>
      <c r="G37" t="s">
        <v>1261</v>
      </c>
      <c r="H37" s="53" t="s">
        <v>1383</v>
      </c>
    </row>
    <row r="38" spans="2:8" x14ac:dyDescent="0.3">
      <c r="B38" t="s">
        <v>1263</v>
      </c>
      <c r="C38" t="s">
        <v>313</v>
      </c>
      <c r="D38" t="s">
        <v>10</v>
      </c>
      <c r="E38" t="s">
        <v>11</v>
      </c>
      <c r="F38" t="str">
        <f t="shared" si="0"/>
        <v>A4FuerteDirectamente Directamente</v>
      </c>
      <c r="G38" t="s">
        <v>1277</v>
      </c>
      <c r="H38" t="s">
        <v>1388</v>
      </c>
    </row>
    <row r="39" spans="2:8" x14ac:dyDescent="0.3">
      <c r="B39" t="s">
        <v>1263</v>
      </c>
      <c r="C39" t="s">
        <v>313</v>
      </c>
      <c r="D39" t="s">
        <v>10</v>
      </c>
      <c r="E39" t="s">
        <v>17</v>
      </c>
      <c r="F39" t="str">
        <f t="shared" si="0"/>
        <v>A4FuerteDirectamente Indirectamente</v>
      </c>
      <c r="G39" t="s">
        <v>1276</v>
      </c>
      <c r="H39" t="s">
        <v>1387</v>
      </c>
    </row>
    <row r="40" spans="2:8" x14ac:dyDescent="0.3">
      <c r="B40" t="s">
        <v>1263</v>
      </c>
      <c r="C40" t="s">
        <v>313</v>
      </c>
      <c r="D40" t="s">
        <v>10</v>
      </c>
      <c r="E40" t="s">
        <v>16</v>
      </c>
      <c r="F40" t="str">
        <f t="shared" si="0"/>
        <v>A4FuerteDirectamente No disminuye</v>
      </c>
      <c r="G40" t="s">
        <v>1263</v>
      </c>
      <c r="H40" t="s">
        <v>1382</v>
      </c>
    </row>
    <row r="41" spans="2:8" x14ac:dyDescent="0.3">
      <c r="B41" t="s">
        <v>1263</v>
      </c>
      <c r="C41" t="s">
        <v>313</v>
      </c>
      <c r="D41" t="s">
        <v>1385</v>
      </c>
      <c r="E41" t="s">
        <v>11</v>
      </c>
      <c r="F41" t="str">
        <f t="shared" si="0"/>
        <v>A4FuerteNo DisminuyeDirectamente</v>
      </c>
      <c r="G41" t="s">
        <v>1277</v>
      </c>
      <c r="H41" t="s">
        <v>1388</v>
      </c>
    </row>
    <row r="42" spans="2:8" x14ac:dyDescent="0.3">
      <c r="B42" t="s">
        <v>1263</v>
      </c>
      <c r="C42" t="s">
        <v>313</v>
      </c>
      <c r="D42" t="s">
        <v>1385</v>
      </c>
      <c r="E42" t="s">
        <v>17</v>
      </c>
      <c r="F42" t="str">
        <f t="shared" si="0"/>
        <v>A4FuerteNo DisminuyeIndirectamente</v>
      </c>
      <c r="G42" t="s">
        <v>1263</v>
      </c>
      <c r="H42" t="s">
        <v>1382</v>
      </c>
    </row>
    <row r="43" spans="2:8" x14ac:dyDescent="0.3">
      <c r="B43" t="s">
        <v>1263</v>
      </c>
      <c r="C43" t="s">
        <v>313</v>
      </c>
      <c r="D43" t="s">
        <v>1385</v>
      </c>
      <c r="E43" t="s">
        <v>16</v>
      </c>
      <c r="F43" t="str">
        <f t="shared" si="0"/>
        <v>A4FuerteNo DisminuyeNo disminuye</v>
      </c>
      <c r="G43" t="s">
        <v>1263</v>
      </c>
      <c r="H43" t="s">
        <v>1382</v>
      </c>
    </row>
    <row r="44" spans="2:8" x14ac:dyDescent="0.3">
      <c r="B44" t="s">
        <v>1263</v>
      </c>
      <c r="C44" t="s">
        <v>415</v>
      </c>
      <c r="D44" t="s">
        <v>10</v>
      </c>
      <c r="E44" t="s">
        <v>11</v>
      </c>
      <c r="F44" t="str">
        <f t="shared" si="0"/>
        <v>A4ModeradoDirectamente Directamente</v>
      </c>
      <c r="G44" t="s">
        <v>1276</v>
      </c>
      <c r="H44" t="s">
        <v>1387</v>
      </c>
    </row>
    <row r="45" spans="2:8" x14ac:dyDescent="0.3">
      <c r="B45" t="s">
        <v>1263</v>
      </c>
      <c r="C45" t="s">
        <v>415</v>
      </c>
      <c r="D45" t="s">
        <v>10</v>
      </c>
      <c r="E45" t="s">
        <v>17</v>
      </c>
      <c r="F45" t="str">
        <f t="shared" si="0"/>
        <v>A4ModeradoDirectamente Indirectamente</v>
      </c>
      <c r="G45" t="s">
        <v>1263</v>
      </c>
      <c r="H45" t="s">
        <v>1382</v>
      </c>
    </row>
    <row r="46" spans="2:8" x14ac:dyDescent="0.3">
      <c r="B46" t="s">
        <v>1263</v>
      </c>
      <c r="C46" t="s">
        <v>415</v>
      </c>
      <c r="D46" t="s">
        <v>10</v>
      </c>
      <c r="E46" t="s">
        <v>16</v>
      </c>
      <c r="F46" t="str">
        <f t="shared" si="0"/>
        <v>A4ModeradoDirectamente No disminuye</v>
      </c>
      <c r="G46" t="s">
        <v>1263</v>
      </c>
      <c r="H46" t="s">
        <v>1382</v>
      </c>
    </row>
    <row r="47" spans="2:8" x14ac:dyDescent="0.3">
      <c r="B47" t="s">
        <v>1263</v>
      </c>
      <c r="C47" t="s">
        <v>415</v>
      </c>
      <c r="D47" t="s">
        <v>1385</v>
      </c>
      <c r="E47" t="s">
        <v>11</v>
      </c>
      <c r="F47" t="str">
        <f t="shared" si="0"/>
        <v>A4ModeradoNo DisminuyeDirectamente</v>
      </c>
      <c r="G47" t="s">
        <v>1263</v>
      </c>
      <c r="H47" t="s">
        <v>1382</v>
      </c>
    </row>
    <row r="48" spans="2:8" x14ac:dyDescent="0.3">
      <c r="B48" t="s">
        <v>1263</v>
      </c>
      <c r="C48" t="s">
        <v>415</v>
      </c>
      <c r="D48" t="s">
        <v>1385</v>
      </c>
      <c r="E48" t="s">
        <v>17</v>
      </c>
      <c r="F48" t="str">
        <f t="shared" si="0"/>
        <v>A4ModeradoNo DisminuyeIndirectamente</v>
      </c>
      <c r="G48" t="s">
        <v>1263</v>
      </c>
      <c r="H48" t="s">
        <v>1382</v>
      </c>
    </row>
    <row r="49" spans="2:8" x14ac:dyDescent="0.3">
      <c r="B49" t="s">
        <v>1263</v>
      </c>
      <c r="C49" t="s">
        <v>415</v>
      </c>
      <c r="D49" t="s">
        <v>1385</v>
      </c>
      <c r="E49" t="s">
        <v>16</v>
      </c>
      <c r="F49" t="str">
        <f t="shared" si="0"/>
        <v>A4ModeradoNo DisminuyeNo disminuye</v>
      </c>
      <c r="G49" t="s">
        <v>1263</v>
      </c>
      <c r="H49" t="s">
        <v>1382</v>
      </c>
    </row>
    <row r="50" spans="2:8" x14ac:dyDescent="0.3">
      <c r="B50" t="s">
        <v>1263</v>
      </c>
      <c r="C50" t="s">
        <v>1386</v>
      </c>
      <c r="D50" t="s">
        <v>10</v>
      </c>
      <c r="E50" t="s">
        <v>11</v>
      </c>
      <c r="F50" t="str">
        <f t="shared" si="0"/>
        <v>A4DebilDirectamente Directamente</v>
      </c>
      <c r="G50" t="s">
        <v>1263</v>
      </c>
      <c r="H50" t="s">
        <v>1382</v>
      </c>
    </row>
    <row r="51" spans="2:8" x14ac:dyDescent="0.3">
      <c r="B51" t="s">
        <v>1263</v>
      </c>
      <c r="C51" t="s">
        <v>1386</v>
      </c>
      <c r="D51" t="s">
        <v>10</v>
      </c>
      <c r="E51" t="s">
        <v>17</v>
      </c>
      <c r="F51" t="str">
        <f t="shared" si="0"/>
        <v>A4DebilDirectamente Indirectamente</v>
      </c>
      <c r="G51" t="s">
        <v>1263</v>
      </c>
      <c r="H51" t="s">
        <v>1382</v>
      </c>
    </row>
    <row r="52" spans="2:8" x14ac:dyDescent="0.3">
      <c r="B52" t="s">
        <v>1263</v>
      </c>
      <c r="C52" t="s">
        <v>1386</v>
      </c>
      <c r="D52" t="s">
        <v>10</v>
      </c>
      <c r="E52" t="s">
        <v>16</v>
      </c>
      <c r="F52" t="str">
        <f t="shared" si="0"/>
        <v>A4DebilDirectamente No disminuye</v>
      </c>
      <c r="G52" t="s">
        <v>1263</v>
      </c>
      <c r="H52" t="s">
        <v>1382</v>
      </c>
    </row>
    <row r="53" spans="2:8" x14ac:dyDescent="0.3">
      <c r="B53" t="s">
        <v>1263</v>
      </c>
      <c r="C53" t="s">
        <v>1386</v>
      </c>
      <c r="D53" t="s">
        <v>1385</v>
      </c>
      <c r="E53" t="s">
        <v>11</v>
      </c>
      <c r="F53" t="str">
        <f t="shared" si="0"/>
        <v>A4DebilNo DisminuyeDirectamente</v>
      </c>
      <c r="G53" t="s">
        <v>1263</v>
      </c>
      <c r="H53" t="s">
        <v>1382</v>
      </c>
    </row>
    <row r="54" spans="2:8" x14ac:dyDescent="0.3">
      <c r="B54" t="s">
        <v>1263</v>
      </c>
      <c r="C54" t="s">
        <v>1386</v>
      </c>
      <c r="D54" t="s">
        <v>1385</v>
      </c>
      <c r="E54" t="s">
        <v>17</v>
      </c>
      <c r="F54" t="str">
        <f t="shared" si="0"/>
        <v>A4DebilNo DisminuyeIndirectamente</v>
      </c>
      <c r="G54" t="s">
        <v>1263</v>
      </c>
      <c r="H54" t="s">
        <v>1382</v>
      </c>
    </row>
    <row r="55" spans="2:8" x14ac:dyDescent="0.3">
      <c r="B55" t="s">
        <v>1263</v>
      </c>
      <c r="C55" t="s">
        <v>1386</v>
      </c>
      <c r="D55" t="s">
        <v>1385</v>
      </c>
      <c r="E55" t="s">
        <v>16</v>
      </c>
      <c r="F55" t="str">
        <f t="shared" si="0"/>
        <v>A4DebilNo DisminuyeNo disminuye</v>
      </c>
      <c r="G55" t="s">
        <v>1263</v>
      </c>
      <c r="H55" t="s">
        <v>1382</v>
      </c>
    </row>
    <row r="56" spans="2:8" x14ac:dyDescent="0.3">
      <c r="B56" t="s">
        <v>1276</v>
      </c>
      <c r="C56" t="s">
        <v>313</v>
      </c>
      <c r="D56" t="s">
        <v>10</v>
      </c>
      <c r="E56" t="s">
        <v>11</v>
      </c>
      <c r="F56" t="str">
        <f t="shared" si="0"/>
        <v>A3FuerteDirectamente Directamente</v>
      </c>
      <c r="G56" t="s">
        <v>1279</v>
      </c>
      <c r="H56" t="s">
        <v>1389</v>
      </c>
    </row>
    <row r="57" spans="2:8" x14ac:dyDescent="0.3">
      <c r="B57" t="s">
        <v>1276</v>
      </c>
      <c r="C57" t="s">
        <v>313</v>
      </c>
      <c r="D57" t="s">
        <v>10</v>
      </c>
      <c r="E57" t="s">
        <v>17</v>
      </c>
      <c r="F57" t="str">
        <f t="shared" si="0"/>
        <v>A3FuerteDirectamente Indirectamente</v>
      </c>
      <c r="G57" t="s">
        <v>1277</v>
      </c>
      <c r="H57" t="s">
        <v>1388</v>
      </c>
    </row>
    <row r="58" spans="2:8" x14ac:dyDescent="0.3">
      <c r="B58" t="s">
        <v>1276</v>
      </c>
      <c r="C58" t="s">
        <v>313</v>
      </c>
      <c r="D58" t="s">
        <v>10</v>
      </c>
      <c r="E58" t="s">
        <v>16</v>
      </c>
      <c r="F58" t="str">
        <f t="shared" si="0"/>
        <v>A3FuerteDirectamente No disminuye</v>
      </c>
      <c r="G58" t="s">
        <v>1276</v>
      </c>
      <c r="H58" t="s">
        <v>1387</v>
      </c>
    </row>
    <row r="59" spans="2:8" x14ac:dyDescent="0.3">
      <c r="B59" t="s">
        <v>1276</v>
      </c>
      <c r="C59" t="s">
        <v>313</v>
      </c>
      <c r="D59" t="s">
        <v>1385</v>
      </c>
      <c r="E59" t="s">
        <v>11</v>
      </c>
      <c r="F59" t="str">
        <f t="shared" si="0"/>
        <v>A3FuerteNo DisminuyeDirectamente</v>
      </c>
      <c r="G59" t="s">
        <v>1279</v>
      </c>
      <c r="H59" t="s">
        <v>1389</v>
      </c>
    </row>
    <row r="60" spans="2:8" x14ac:dyDescent="0.3">
      <c r="B60" t="s">
        <v>1276</v>
      </c>
      <c r="C60" t="s">
        <v>313</v>
      </c>
      <c r="D60" t="s">
        <v>1385</v>
      </c>
      <c r="E60" t="s">
        <v>17</v>
      </c>
      <c r="F60" t="str">
        <f t="shared" si="0"/>
        <v>A3FuerteNo DisminuyeIndirectamente</v>
      </c>
      <c r="G60" t="s">
        <v>1276</v>
      </c>
      <c r="H60" t="s">
        <v>1387</v>
      </c>
    </row>
    <row r="61" spans="2:8" x14ac:dyDescent="0.3">
      <c r="B61" t="s">
        <v>1276</v>
      </c>
      <c r="C61" t="s">
        <v>313</v>
      </c>
      <c r="D61" t="s">
        <v>1385</v>
      </c>
      <c r="E61" t="s">
        <v>16</v>
      </c>
      <c r="F61" t="str">
        <f t="shared" si="0"/>
        <v>A3FuerteNo DisminuyeNo disminuye</v>
      </c>
      <c r="G61" t="s">
        <v>1276</v>
      </c>
      <c r="H61" t="s">
        <v>1387</v>
      </c>
    </row>
    <row r="62" spans="2:8" x14ac:dyDescent="0.3">
      <c r="B62" t="s">
        <v>1276</v>
      </c>
      <c r="C62" t="s">
        <v>415</v>
      </c>
      <c r="D62" t="s">
        <v>10</v>
      </c>
      <c r="E62" t="s">
        <v>11</v>
      </c>
      <c r="F62" t="str">
        <f t="shared" si="0"/>
        <v>A3ModeradoDirectamente Directamente</v>
      </c>
      <c r="G62" t="s">
        <v>1277</v>
      </c>
      <c r="H62" t="s">
        <v>1388</v>
      </c>
    </row>
    <row r="63" spans="2:8" x14ac:dyDescent="0.3">
      <c r="B63" t="s">
        <v>1276</v>
      </c>
      <c r="C63" t="s">
        <v>415</v>
      </c>
      <c r="D63" t="s">
        <v>10</v>
      </c>
      <c r="E63" t="s">
        <v>17</v>
      </c>
      <c r="F63" t="str">
        <f t="shared" si="0"/>
        <v>A3ModeradoDirectamente Indirectamente</v>
      </c>
      <c r="G63" t="s">
        <v>1276</v>
      </c>
      <c r="H63" t="s">
        <v>1387</v>
      </c>
    </row>
    <row r="64" spans="2:8" x14ac:dyDescent="0.3">
      <c r="B64" t="s">
        <v>1276</v>
      </c>
      <c r="C64" t="s">
        <v>415</v>
      </c>
      <c r="D64" t="s">
        <v>10</v>
      </c>
      <c r="E64" t="s">
        <v>16</v>
      </c>
      <c r="F64" t="str">
        <f t="shared" si="0"/>
        <v>A3ModeradoDirectamente No disminuye</v>
      </c>
      <c r="G64" t="s">
        <v>1276</v>
      </c>
      <c r="H64" t="s">
        <v>1387</v>
      </c>
    </row>
    <row r="65" spans="2:8" x14ac:dyDescent="0.3">
      <c r="B65" t="s">
        <v>1276</v>
      </c>
      <c r="C65" t="s">
        <v>415</v>
      </c>
      <c r="D65" t="s">
        <v>1385</v>
      </c>
      <c r="E65" t="s">
        <v>11</v>
      </c>
      <c r="F65" t="str">
        <f t="shared" si="0"/>
        <v>A3ModeradoNo DisminuyeDirectamente</v>
      </c>
      <c r="G65" t="s">
        <v>1276</v>
      </c>
      <c r="H65" t="s">
        <v>1387</v>
      </c>
    </row>
    <row r="66" spans="2:8" x14ac:dyDescent="0.3">
      <c r="B66" t="s">
        <v>1276</v>
      </c>
      <c r="C66" t="s">
        <v>415</v>
      </c>
      <c r="D66" t="s">
        <v>1385</v>
      </c>
      <c r="E66" t="s">
        <v>17</v>
      </c>
      <c r="F66" t="str">
        <f t="shared" si="0"/>
        <v>A3ModeradoNo DisminuyeIndirectamente</v>
      </c>
      <c r="G66" t="s">
        <v>1276</v>
      </c>
      <c r="H66" t="s">
        <v>1387</v>
      </c>
    </row>
    <row r="67" spans="2:8" x14ac:dyDescent="0.3">
      <c r="B67" t="s">
        <v>1276</v>
      </c>
      <c r="C67" t="s">
        <v>415</v>
      </c>
      <c r="D67" t="s">
        <v>1385</v>
      </c>
      <c r="E67" t="s">
        <v>16</v>
      </c>
      <c r="F67" t="str">
        <f t="shared" ref="F67:F130" si="1">CONCATENATE(B67,C67,D67,E67)</f>
        <v>A3ModeradoNo DisminuyeNo disminuye</v>
      </c>
      <c r="G67" t="s">
        <v>1276</v>
      </c>
      <c r="H67" t="s">
        <v>1387</v>
      </c>
    </row>
    <row r="68" spans="2:8" x14ac:dyDescent="0.3">
      <c r="B68" t="s">
        <v>1276</v>
      </c>
      <c r="C68" t="s">
        <v>1386</v>
      </c>
      <c r="D68" t="s">
        <v>10</v>
      </c>
      <c r="E68" t="s">
        <v>11</v>
      </c>
      <c r="F68" t="str">
        <f t="shared" si="1"/>
        <v>A3DebilDirectamente Directamente</v>
      </c>
      <c r="G68" t="s">
        <v>1276</v>
      </c>
      <c r="H68" t="s">
        <v>1387</v>
      </c>
    </row>
    <row r="69" spans="2:8" x14ac:dyDescent="0.3">
      <c r="B69" t="s">
        <v>1276</v>
      </c>
      <c r="C69" t="s">
        <v>1386</v>
      </c>
      <c r="D69" t="s">
        <v>10</v>
      </c>
      <c r="E69" t="s">
        <v>17</v>
      </c>
      <c r="F69" t="str">
        <f t="shared" si="1"/>
        <v>A3DebilDirectamente Indirectamente</v>
      </c>
      <c r="G69" t="s">
        <v>1276</v>
      </c>
      <c r="H69" t="s">
        <v>1387</v>
      </c>
    </row>
    <row r="70" spans="2:8" x14ac:dyDescent="0.3">
      <c r="B70" t="s">
        <v>1276</v>
      </c>
      <c r="C70" t="s">
        <v>1386</v>
      </c>
      <c r="D70" t="s">
        <v>10</v>
      </c>
      <c r="E70" t="s">
        <v>16</v>
      </c>
      <c r="F70" t="str">
        <f t="shared" si="1"/>
        <v>A3DebilDirectamente No disminuye</v>
      </c>
      <c r="G70" t="s">
        <v>1276</v>
      </c>
      <c r="H70" t="s">
        <v>1387</v>
      </c>
    </row>
    <row r="71" spans="2:8" x14ac:dyDescent="0.3">
      <c r="B71" t="s">
        <v>1276</v>
      </c>
      <c r="C71" t="s">
        <v>1386</v>
      </c>
      <c r="D71" t="s">
        <v>1385</v>
      </c>
      <c r="E71" t="s">
        <v>11</v>
      </c>
      <c r="F71" t="str">
        <f t="shared" si="1"/>
        <v>A3DebilNo DisminuyeDirectamente</v>
      </c>
      <c r="G71" t="s">
        <v>1276</v>
      </c>
      <c r="H71" t="s">
        <v>1387</v>
      </c>
    </row>
    <row r="72" spans="2:8" x14ac:dyDescent="0.3">
      <c r="B72" t="s">
        <v>1276</v>
      </c>
      <c r="C72" t="s">
        <v>1386</v>
      </c>
      <c r="D72" t="s">
        <v>1385</v>
      </c>
      <c r="E72" t="s">
        <v>17</v>
      </c>
      <c r="F72" t="str">
        <f t="shared" si="1"/>
        <v>A3DebilNo DisminuyeIndirectamente</v>
      </c>
      <c r="G72" t="s">
        <v>1276</v>
      </c>
      <c r="H72" t="s">
        <v>1387</v>
      </c>
    </row>
    <row r="73" spans="2:8" x14ac:dyDescent="0.3">
      <c r="B73" t="s">
        <v>1276</v>
      </c>
      <c r="C73" t="s">
        <v>1386</v>
      </c>
      <c r="D73" t="s">
        <v>1385</v>
      </c>
      <c r="E73" t="s">
        <v>16</v>
      </c>
      <c r="F73" t="str">
        <f t="shared" si="1"/>
        <v>A3DebilNo DisminuyeNo disminuye</v>
      </c>
      <c r="G73" t="s">
        <v>1276</v>
      </c>
      <c r="H73" t="s">
        <v>1387</v>
      </c>
    </row>
    <row r="74" spans="2:8" x14ac:dyDescent="0.3">
      <c r="B74" t="s">
        <v>1277</v>
      </c>
      <c r="C74" t="s">
        <v>313</v>
      </c>
      <c r="D74" t="s">
        <v>10</v>
      </c>
      <c r="E74" t="s">
        <v>11</v>
      </c>
      <c r="F74" t="str">
        <f t="shared" si="1"/>
        <v>A2FuerteDirectamente Directamente</v>
      </c>
      <c r="G74" t="s">
        <v>1279</v>
      </c>
      <c r="H74" t="s">
        <v>1389</v>
      </c>
    </row>
    <row r="75" spans="2:8" x14ac:dyDescent="0.3">
      <c r="B75" t="s">
        <v>1277</v>
      </c>
      <c r="C75" t="s">
        <v>313</v>
      </c>
      <c r="D75" t="s">
        <v>10</v>
      </c>
      <c r="E75" t="s">
        <v>17</v>
      </c>
      <c r="F75" t="str">
        <f t="shared" si="1"/>
        <v>A2FuerteDirectamente Indirectamente</v>
      </c>
      <c r="G75" t="s">
        <v>1277</v>
      </c>
      <c r="H75" t="s">
        <v>1388</v>
      </c>
    </row>
    <row r="76" spans="2:8" x14ac:dyDescent="0.3">
      <c r="B76" t="s">
        <v>1277</v>
      </c>
      <c r="C76" t="s">
        <v>313</v>
      </c>
      <c r="D76" t="s">
        <v>10</v>
      </c>
      <c r="E76" t="s">
        <v>16</v>
      </c>
      <c r="F76" t="str">
        <f t="shared" si="1"/>
        <v>A2FuerteDirectamente No disminuye</v>
      </c>
      <c r="G76" t="s">
        <v>1277</v>
      </c>
      <c r="H76" t="s">
        <v>1388</v>
      </c>
    </row>
    <row r="77" spans="2:8" x14ac:dyDescent="0.3">
      <c r="B77" t="s">
        <v>1277</v>
      </c>
      <c r="C77" t="s">
        <v>313</v>
      </c>
      <c r="D77" t="s">
        <v>1385</v>
      </c>
      <c r="E77" t="s">
        <v>11</v>
      </c>
      <c r="F77" t="str">
        <f t="shared" si="1"/>
        <v>A2FuerteNo DisminuyeDirectamente</v>
      </c>
      <c r="G77" t="s">
        <v>1279</v>
      </c>
      <c r="H77" t="s">
        <v>1389</v>
      </c>
    </row>
    <row r="78" spans="2:8" x14ac:dyDescent="0.3">
      <c r="B78" t="s">
        <v>1277</v>
      </c>
      <c r="C78" t="s">
        <v>313</v>
      </c>
      <c r="D78" t="s">
        <v>1385</v>
      </c>
      <c r="E78" t="s">
        <v>17</v>
      </c>
      <c r="F78" t="str">
        <f t="shared" si="1"/>
        <v>A2FuerteNo DisminuyeIndirectamente</v>
      </c>
      <c r="G78" t="s">
        <v>1277</v>
      </c>
      <c r="H78" t="s">
        <v>1388</v>
      </c>
    </row>
    <row r="79" spans="2:8" x14ac:dyDescent="0.3">
      <c r="B79" t="s">
        <v>1277</v>
      </c>
      <c r="C79" t="s">
        <v>313</v>
      </c>
      <c r="D79" t="s">
        <v>1385</v>
      </c>
      <c r="E79" t="s">
        <v>16</v>
      </c>
      <c r="F79" t="str">
        <f t="shared" si="1"/>
        <v>A2FuerteNo DisminuyeNo disminuye</v>
      </c>
      <c r="G79" t="s">
        <v>1277</v>
      </c>
      <c r="H79" t="s">
        <v>1388</v>
      </c>
    </row>
    <row r="80" spans="2:8" x14ac:dyDescent="0.3">
      <c r="B80" t="s">
        <v>1277</v>
      </c>
      <c r="C80" t="s">
        <v>415</v>
      </c>
      <c r="D80" t="s">
        <v>10</v>
      </c>
      <c r="E80" t="s">
        <v>11</v>
      </c>
      <c r="F80" t="str">
        <f t="shared" si="1"/>
        <v>A2ModeradoDirectamente Directamente</v>
      </c>
      <c r="G80" t="s">
        <v>1279</v>
      </c>
      <c r="H80" t="s">
        <v>1389</v>
      </c>
    </row>
    <row r="81" spans="2:8" x14ac:dyDescent="0.3">
      <c r="B81" t="s">
        <v>1277</v>
      </c>
      <c r="C81" t="s">
        <v>415</v>
      </c>
      <c r="D81" t="s">
        <v>10</v>
      </c>
      <c r="E81" t="s">
        <v>17</v>
      </c>
      <c r="F81" t="str">
        <f t="shared" si="1"/>
        <v>A2ModeradoDirectamente Indirectamente</v>
      </c>
      <c r="G81" t="s">
        <v>1277</v>
      </c>
      <c r="H81" t="s">
        <v>1388</v>
      </c>
    </row>
    <row r="82" spans="2:8" x14ac:dyDescent="0.3">
      <c r="B82" t="s">
        <v>1277</v>
      </c>
      <c r="C82" t="s">
        <v>415</v>
      </c>
      <c r="D82" t="s">
        <v>10</v>
      </c>
      <c r="E82" t="s">
        <v>16</v>
      </c>
      <c r="F82" t="str">
        <f t="shared" si="1"/>
        <v>A2ModeradoDirectamente No disminuye</v>
      </c>
      <c r="G82" t="s">
        <v>1277</v>
      </c>
      <c r="H82" t="s">
        <v>1388</v>
      </c>
    </row>
    <row r="83" spans="2:8" x14ac:dyDescent="0.3">
      <c r="B83" t="s">
        <v>1277</v>
      </c>
      <c r="C83" t="s">
        <v>415</v>
      </c>
      <c r="D83" t="s">
        <v>1385</v>
      </c>
      <c r="E83" t="s">
        <v>11</v>
      </c>
      <c r="F83" t="str">
        <f t="shared" si="1"/>
        <v>A2ModeradoNo DisminuyeDirectamente</v>
      </c>
      <c r="G83" t="s">
        <v>1277</v>
      </c>
      <c r="H83" t="s">
        <v>1388</v>
      </c>
    </row>
    <row r="84" spans="2:8" x14ac:dyDescent="0.3">
      <c r="B84" t="s">
        <v>1277</v>
      </c>
      <c r="C84" t="s">
        <v>415</v>
      </c>
      <c r="D84" t="s">
        <v>1385</v>
      </c>
      <c r="E84" t="s">
        <v>17</v>
      </c>
      <c r="F84" t="str">
        <f t="shared" si="1"/>
        <v>A2ModeradoNo DisminuyeIndirectamente</v>
      </c>
      <c r="G84" t="s">
        <v>1277</v>
      </c>
      <c r="H84" t="s">
        <v>1388</v>
      </c>
    </row>
    <row r="85" spans="2:8" x14ac:dyDescent="0.3">
      <c r="B85" t="s">
        <v>1277</v>
      </c>
      <c r="C85" t="s">
        <v>415</v>
      </c>
      <c r="D85" t="s">
        <v>1385</v>
      </c>
      <c r="E85" t="s">
        <v>16</v>
      </c>
      <c r="F85" t="str">
        <f t="shared" si="1"/>
        <v>A2ModeradoNo DisminuyeNo disminuye</v>
      </c>
      <c r="G85" t="s">
        <v>1277</v>
      </c>
      <c r="H85" t="s">
        <v>1388</v>
      </c>
    </row>
    <row r="86" spans="2:8" x14ac:dyDescent="0.3">
      <c r="B86" t="s">
        <v>1277</v>
      </c>
      <c r="C86" t="s">
        <v>1386</v>
      </c>
      <c r="D86" t="s">
        <v>10</v>
      </c>
      <c r="E86" t="s">
        <v>11</v>
      </c>
      <c r="F86" t="str">
        <f t="shared" si="1"/>
        <v>A2DebilDirectamente Directamente</v>
      </c>
      <c r="G86" t="s">
        <v>1277</v>
      </c>
      <c r="H86" t="s">
        <v>1388</v>
      </c>
    </row>
    <row r="87" spans="2:8" x14ac:dyDescent="0.3">
      <c r="B87" t="s">
        <v>1277</v>
      </c>
      <c r="C87" t="s">
        <v>1386</v>
      </c>
      <c r="D87" t="s">
        <v>10</v>
      </c>
      <c r="E87" t="s">
        <v>17</v>
      </c>
      <c r="F87" t="str">
        <f t="shared" si="1"/>
        <v>A2DebilDirectamente Indirectamente</v>
      </c>
      <c r="G87" t="s">
        <v>1277</v>
      </c>
      <c r="H87" t="s">
        <v>1388</v>
      </c>
    </row>
    <row r="88" spans="2:8" x14ac:dyDescent="0.3">
      <c r="B88" t="s">
        <v>1277</v>
      </c>
      <c r="C88" t="s">
        <v>1386</v>
      </c>
      <c r="D88" t="s">
        <v>10</v>
      </c>
      <c r="E88" t="s">
        <v>16</v>
      </c>
      <c r="F88" t="str">
        <f t="shared" si="1"/>
        <v>A2DebilDirectamente No disminuye</v>
      </c>
      <c r="G88" t="s">
        <v>1277</v>
      </c>
      <c r="H88" t="s">
        <v>1388</v>
      </c>
    </row>
    <row r="89" spans="2:8" x14ac:dyDescent="0.3">
      <c r="B89" t="s">
        <v>1277</v>
      </c>
      <c r="C89" t="s">
        <v>1386</v>
      </c>
      <c r="D89" t="s">
        <v>1385</v>
      </c>
      <c r="E89" t="s">
        <v>11</v>
      </c>
      <c r="F89" t="str">
        <f t="shared" si="1"/>
        <v>A2DebilNo DisminuyeDirectamente</v>
      </c>
      <c r="G89" t="s">
        <v>1277</v>
      </c>
      <c r="H89" t="s">
        <v>1388</v>
      </c>
    </row>
    <row r="90" spans="2:8" x14ac:dyDescent="0.3">
      <c r="B90" t="s">
        <v>1277</v>
      </c>
      <c r="C90" t="s">
        <v>1386</v>
      </c>
      <c r="D90" t="s">
        <v>1385</v>
      </c>
      <c r="E90" t="s">
        <v>17</v>
      </c>
      <c r="F90" t="str">
        <f t="shared" si="1"/>
        <v>A2DebilNo DisminuyeIndirectamente</v>
      </c>
      <c r="G90" t="s">
        <v>1277</v>
      </c>
      <c r="H90" t="s">
        <v>1388</v>
      </c>
    </row>
    <row r="91" spans="2:8" x14ac:dyDescent="0.3">
      <c r="B91" t="s">
        <v>1277</v>
      </c>
      <c r="C91" t="s">
        <v>1386</v>
      </c>
      <c r="D91" t="s">
        <v>1385</v>
      </c>
      <c r="E91" t="s">
        <v>16</v>
      </c>
      <c r="F91" t="str">
        <f t="shared" si="1"/>
        <v>A2DebilNo DisminuyeNo disminuye</v>
      </c>
      <c r="G91" t="s">
        <v>1277</v>
      </c>
      <c r="H91" t="s">
        <v>1388</v>
      </c>
    </row>
    <row r="92" spans="2:8" x14ac:dyDescent="0.3">
      <c r="B92" t="s">
        <v>1279</v>
      </c>
      <c r="C92" t="s">
        <v>313</v>
      </c>
      <c r="D92" t="s">
        <v>10</v>
      </c>
      <c r="E92" t="s">
        <v>11</v>
      </c>
      <c r="F92" t="str">
        <f t="shared" si="1"/>
        <v>A1FuerteDirectamente Directamente</v>
      </c>
      <c r="G92" t="s">
        <v>1279</v>
      </c>
      <c r="H92" t="s">
        <v>1389</v>
      </c>
    </row>
    <row r="93" spans="2:8" x14ac:dyDescent="0.3">
      <c r="B93" t="s">
        <v>1279</v>
      </c>
      <c r="C93" t="s">
        <v>313</v>
      </c>
      <c r="D93" t="s">
        <v>10</v>
      </c>
      <c r="E93" t="s">
        <v>17</v>
      </c>
      <c r="F93" t="str">
        <f t="shared" si="1"/>
        <v>A1FuerteDirectamente Indirectamente</v>
      </c>
      <c r="G93" t="s">
        <v>1279</v>
      </c>
      <c r="H93" t="s">
        <v>1389</v>
      </c>
    </row>
    <row r="94" spans="2:8" x14ac:dyDescent="0.3">
      <c r="B94" t="s">
        <v>1279</v>
      </c>
      <c r="C94" t="s">
        <v>313</v>
      </c>
      <c r="D94" t="s">
        <v>10</v>
      </c>
      <c r="E94" t="s">
        <v>16</v>
      </c>
      <c r="F94" t="str">
        <f t="shared" si="1"/>
        <v>A1FuerteDirectamente No disminuye</v>
      </c>
      <c r="G94" t="s">
        <v>1279</v>
      </c>
      <c r="H94" t="s">
        <v>1389</v>
      </c>
    </row>
    <row r="95" spans="2:8" x14ac:dyDescent="0.3">
      <c r="B95" t="s">
        <v>1279</v>
      </c>
      <c r="C95" t="s">
        <v>313</v>
      </c>
      <c r="D95" t="s">
        <v>1385</v>
      </c>
      <c r="E95" t="s">
        <v>11</v>
      </c>
      <c r="F95" t="str">
        <f t="shared" si="1"/>
        <v>A1FuerteNo DisminuyeDirectamente</v>
      </c>
      <c r="G95" t="s">
        <v>1279</v>
      </c>
      <c r="H95" t="s">
        <v>1389</v>
      </c>
    </row>
    <row r="96" spans="2:8" x14ac:dyDescent="0.3">
      <c r="B96" t="s">
        <v>1279</v>
      </c>
      <c r="C96" t="s">
        <v>313</v>
      </c>
      <c r="D96" t="s">
        <v>1385</v>
      </c>
      <c r="E96" t="s">
        <v>17</v>
      </c>
      <c r="F96" t="str">
        <f t="shared" si="1"/>
        <v>A1FuerteNo DisminuyeIndirectamente</v>
      </c>
      <c r="G96" t="s">
        <v>1279</v>
      </c>
      <c r="H96" t="s">
        <v>1389</v>
      </c>
    </row>
    <row r="97" spans="2:8" x14ac:dyDescent="0.3">
      <c r="B97" t="s">
        <v>1279</v>
      </c>
      <c r="C97" t="s">
        <v>313</v>
      </c>
      <c r="D97" t="s">
        <v>1385</v>
      </c>
      <c r="E97" t="s">
        <v>16</v>
      </c>
      <c r="F97" t="str">
        <f t="shared" si="1"/>
        <v>A1FuerteNo DisminuyeNo disminuye</v>
      </c>
      <c r="G97" t="s">
        <v>1279</v>
      </c>
      <c r="H97" t="s">
        <v>1389</v>
      </c>
    </row>
    <row r="98" spans="2:8" x14ac:dyDescent="0.3">
      <c r="B98" t="s">
        <v>1279</v>
      </c>
      <c r="C98" t="s">
        <v>415</v>
      </c>
      <c r="D98" t="s">
        <v>10</v>
      </c>
      <c r="E98" t="s">
        <v>11</v>
      </c>
      <c r="F98" t="str">
        <f t="shared" si="1"/>
        <v>A1ModeradoDirectamente Directamente</v>
      </c>
      <c r="G98" t="s">
        <v>1279</v>
      </c>
      <c r="H98" t="s">
        <v>1389</v>
      </c>
    </row>
    <row r="99" spans="2:8" x14ac:dyDescent="0.3">
      <c r="B99" t="s">
        <v>1279</v>
      </c>
      <c r="C99" t="s">
        <v>415</v>
      </c>
      <c r="D99" t="s">
        <v>10</v>
      </c>
      <c r="E99" t="s">
        <v>17</v>
      </c>
      <c r="F99" t="str">
        <f t="shared" si="1"/>
        <v>A1ModeradoDirectamente Indirectamente</v>
      </c>
      <c r="G99" t="s">
        <v>1279</v>
      </c>
      <c r="H99" t="s">
        <v>1389</v>
      </c>
    </row>
    <row r="100" spans="2:8" x14ac:dyDescent="0.3">
      <c r="B100" t="s">
        <v>1279</v>
      </c>
      <c r="C100" t="s">
        <v>415</v>
      </c>
      <c r="D100" t="s">
        <v>10</v>
      </c>
      <c r="E100" t="s">
        <v>16</v>
      </c>
      <c r="F100" t="str">
        <f t="shared" si="1"/>
        <v>A1ModeradoDirectamente No disminuye</v>
      </c>
      <c r="G100" t="s">
        <v>1279</v>
      </c>
      <c r="H100" t="s">
        <v>1389</v>
      </c>
    </row>
    <row r="101" spans="2:8" x14ac:dyDescent="0.3">
      <c r="B101" t="s">
        <v>1279</v>
      </c>
      <c r="C101" t="s">
        <v>415</v>
      </c>
      <c r="D101" t="s">
        <v>1385</v>
      </c>
      <c r="E101" t="s">
        <v>11</v>
      </c>
      <c r="F101" t="str">
        <f t="shared" si="1"/>
        <v>A1ModeradoNo DisminuyeDirectamente</v>
      </c>
      <c r="G101" t="s">
        <v>1279</v>
      </c>
      <c r="H101" t="s">
        <v>1389</v>
      </c>
    </row>
    <row r="102" spans="2:8" x14ac:dyDescent="0.3">
      <c r="B102" t="s">
        <v>1279</v>
      </c>
      <c r="C102" t="s">
        <v>415</v>
      </c>
      <c r="D102" t="s">
        <v>1385</v>
      </c>
      <c r="E102" t="s">
        <v>17</v>
      </c>
      <c r="F102" t="str">
        <f t="shared" si="1"/>
        <v>A1ModeradoNo DisminuyeIndirectamente</v>
      </c>
      <c r="G102" t="s">
        <v>1279</v>
      </c>
      <c r="H102" t="s">
        <v>1389</v>
      </c>
    </row>
    <row r="103" spans="2:8" x14ac:dyDescent="0.3">
      <c r="B103" t="s">
        <v>1279</v>
      </c>
      <c r="C103" t="s">
        <v>415</v>
      </c>
      <c r="D103" t="s">
        <v>1385</v>
      </c>
      <c r="E103" t="s">
        <v>16</v>
      </c>
      <c r="F103" t="str">
        <f t="shared" si="1"/>
        <v>A1ModeradoNo DisminuyeNo disminuye</v>
      </c>
      <c r="G103" t="s">
        <v>1279</v>
      </c>
      <c r="H103" t="s">
        <v>1389</v>
      </c>
    </row>
    <row r="104" spans="2:8" x14ac:dyDescent="0.3">
      <c r="B104" t="s">
        <v>1279</v>
      </c>
      <c r="C104" t="s">
        <v>1386</v>
      </c>
      <c r="D104" t="s">
        <v>10</v>
      </c>
      <c r="E104" t="s">
        <v>11</v>
      </c>
      <c r="F104" t="str">
        <f t="shared" si="1"/>
        <v>A1DebilDirectamente Directamente</v>
      </c>
      <c r="G104" t="s">
        <v>1279</v>
      </c>
      <c r="H104" t="s">
        <v>1389</v>
      </c>
    </row>
    <row r="105" spans="2:8" x14ac:dyDescent="0.3">
      <c r="B105" t="s">
        <v>1279</v>
      </c>
      <c r="C105" t="s">
        <v>1386</v>
      </c>
      <c r="D105" t="s">
        <v>10</v>
      </c>
      <c r="E105" t="s">
        <v>17</v>
      </c>
      <c r="F105" t="str">
        <f t="shared" si="1"/>
        <v>A1DebilDirectamente Indirectamente</v>
      </c>
      <c r="G105" t="s">
        <v>1279</v>
      </c>
      <c r="H105" t="s">
        <v>1389</v>
      </c>
    </row>
    <row r="106" spans="2:8" x14ac:dyDescent="0.3">
      <c r="B106" t="s">
        <v>1279</v>
      </c>
      <c r="C106" t="s">
        <v>1386</v>
      </c>
      <c r="D106" t="s">
        <v>10</v>
      </c>
      <c r="E106" t="s">
        <v>16</v>
      </c>
      <c r="F106" t="str">
        <f t="shared" si="1"/>
        <v>A1DebilDirectamente No disminuye</v>
      </c>
      <c r="G106" t="s">
        <v>1279</v>
      </c>
      <c r="H106" t="s">
        <v>1389</v>
      </c>
    </row>
    <row r="107" spans="2:8" x14ac:dyDescent="0.3">
      <c r="B107" t="s">
        <v>1279</v>
      </c>
      <c r="C107" t="s">
        <v>1386</v>
      </c>
      <c r="D107" t="s">
        <v>1385</v>
      </c>
      <c r="E107" t="s">
        <v>11</v>
      </c>
      <c r="F107" t="str">
        <f t="shared" si="1"/>
        <v>A1DebilNo DisminuyeDirectamente</v>
      </c>
      <c r="G107" t="s">
        <v>1279</v>
      </c>
      <c r="H107" t="s">
        <v>1389</v>
      </c>
    </row>
    <row r="108" spans="2:8" x14ac:dyDescent="0.3">
      <c r="B108" t="s">
        <v>1279</v>
      </c>
      <c r="C108" t="s">
        <v>1386</v>
      </c>
      <c r="D108" t="s">
        <v>1385</v>
      </c>
      <c r="E108" t="s">
        <v>17</v>
      </c>
      <c r="F108" t="str">
        <f t="shared" si="1"/>
        <v>A1DebilNo DisminuyeIndirectamente</v>
      </c>
      <c r="G108" t="s">
        <v>1279</v>
      </c>
      <c r="H108" t="s">
        <v>1389</v>
      </c>
    </row>
    <row r="109" spans="2:8" x14ac:dyDescent="0.3">
      <c r="B109" t="s">
        <v>1279</v>
      </c>
      <c r="C109" t="s">
        <v>1386</v>
      </c>
      <c r="D109" t="s">
        <v>1385</v>
      </c>
      <c r="E109" t="s">
        <v>16</v>
      </c>
      <c r="F109" t="str">
        <f t="shared" si="1"/>
        <v>A1DebilNo DisminuyeNo disminuye</v>
      </c>
      <c r="G109" t="s">
        <v>1279</v>
      </c>
      <c r="H109" t="s">
        <v>1389</v>
      </c>
    </row>
    <row r="110" spans="2:8" x14ac:dyDescent="0.3">
      <c r="B110" t="s">
        <v>1256</v>
      </c>
      <c r="C110" t="s">
        <v>313</v>
      </c>
      <c r="D110" t="s">
        <v>10</v>
      </c>
      <c r="E110" t="s">
        <v>11</v>
      </c>
      <c r="F110" t="str">
        <f t="shared" si="1"/>
        <v>B6FuerteDirectamente Directamente</v>
      </c>
      <c r="G110" t="s">
        <v>1263</v>
      </c>
      <c r="H110" t="s">
        <v>1382</v>
      </c>
    </row>
    <row r="111" spans="2:8" x14ac:dyDescent="0.3">
      <c r="B111" t="s">
        <v>1256</v>
      </c>
      <c r="C111" t="s">
        <v>313</v>
      </c>
      <c r="D111" t="s">
        <v>10</v>
      </c>
      <c r="E111" t="s">
        <v>17</v>
      </c>
      <c r="F111" t="str">
        <f t="shared" si="1"/>
        <v>B6FuerteDirectamente Indirectamente</v>
      </c>
      <c r="G111" t="s">
        <v>1261</v>
      </c>
      <c r="H111" s="53" t="s">
        <v>1383</v>
      </c>
    </row>
    <row r="112" spans="2:8" x14ac:dyDescent="0.3">
      <c r="B112" t="s">
        <v>1256</v>
      </c>
      <c r="C112" t="s">
        <v>313</v>
      </c>
      <c r="D112" t="s">
        <v>10</v>
      </c>
      <c r="E112" t="s">
        <v>16</v>
      </c>
      <c r="F112" t="str">
        <f t="shared" si="1"/>
        <v>B6FuerteDirectamente No disminuye</v>
      </c>
      <c r="G112" t="s">
        <v>1248</v>
      </c>
      <c r="H112" t="s">
        <v>1384</v>
      </c>
    </row>
    <row r="113" spans="2:8" x14ac:dyDescent="0.3">
      <c r="B113" t="s">
        <v>1256</v>
      </c>
      <c r="C113" t="s">
        <v>313</v>
      </c>
      <c r="D113" t="s">
        <v>1385</v>
      </c>
      <c r="E113" t="s">
        <v>11</v>
      </c>
      <c r="F113" t="str">
        <f t="shared" si="1"/>
        <v>B6FuerteNo DisminuyeDirectamente</v>
      </c>
      <c r="G113" t="s">
        <v>1281</v>
      </c>
      <c r="H113" t="s">
        <v>1390</v>
      </c>
    </row>
    <row r="114" spans="2:8" x14ac:dyDescent="0.3">
      <c r="B114" t="s">
        <v>1256</v>
      </c>
      <c r="C114" t="s">
        <v>313</v>
      </c>
      <c r="D114" t="s">
        <v>1385</v>
      </c>
      <c r="E114" t="s">
        <v>17</v>
      </c>
      <c r="F114" t="str">
        <f t="shared" si="1"/>
        <v>B6FuerteNo DisminuyeIndirectamente</v>
      </c>
      <c r="G114" t="s">
        <v>1271</v>
      </c>
      <c r="H114" t="s">
        <v>1391</v>
      </c>
    </row>
    <row r="115" spans="2:8" x14ac:dyDescent="0.3">
      <c r="B115" t="s">
        <v>1256</v>
      </c>
      <c r="C115" t="s">
        <v>313</v>
      </c>
      <c r="D115" t="s">
        <v>1385</v>
      </c>
      <c r="E115" t="s">
        <v>16</v>
      </c>
      <c r="F115" t="str">
        <f t="shared" si="1"/>
        <v>B6FuerteNo DisminuyeNo disminuye</v>
      </c>
      <c r="G115" t="s">
        <v>1256</v>
      </c>
      <c r="H115" t="s">
        <v>1392</v>
      </c>
    </row>
    <row r="116" spans="2:8" x14ac:dyDescent="0.3">
      <c r="B116" t="s">
        <v>1256</v>
      </c>
      <c r="C116" t="s">
        <v>415</v>
      </c>
      <c r="D116" t="s">
        <v>10</v>
      </c>
      <c r="E116" t="s">
        <v>11</v>
      </c>
      <c r="F116" t="str">
        <f t="shared" si="1"/>
        <v>B6ModeradoDirectamente Directamente</v>
      </c>
      <c r="G116" t="s">
        <v>1261</v>
      </c>
      <c r="H116" s="53" t="s">
        <v>1383</v>
      </c>
    </row>
    <row r="117" spans="2:8" x14ac:dyDescent="0.3">
      <c r="B117" t="s">
        <v>1256</v>
      </c>
      <c r="C117" t="s">
        <v>415</v>
      </c>
      <c r="D117" t="s">
        <v>10</v>
      </c>
      <c r="E117" t="s">
        <v>17</v>
      </c>
      <c r="F117" t="str">
        <f t="shared" si="1"/>
        <v>B6ModeradoDirectamente Indirectamente</v>
      </c>
      <c r="G117" t="s">
        <v>1271</v>
      </c>
      <c r="H117" t="s">
        <v>1391</v>
      </c>
    </row>
    <row r="118" spans="2:8" x14ac:dyDescent="0.3">
      <c r="B118" t="s">
        <v>1256</v>
      </c>
      <c r="C118" t="s">
        <v>415</v>
      </c>
      <c r="D118" t="s">
        <v>10</v>
      </c>
      <c r="E118" t="s">
        <v>16</v>
      </c>
      <c r="F118" t="str">
        <f t="shared" si="1"/>
        <v>B6ModeradoDirectamente No disminuye</v>
      </c>
      <c r="G118" t="s">
        <v>1271</v>
      </c>
      <c r="H118" t="s">
        <v>1391</v>
      </c>
    </row>
    <row r="119" spans="2:8" x14ac:dyDescent="0.3">
      <c r="B119" t="s">
        <v>1256</v>
      </c>
      <c r="C119" t="s">
        <v>415</v>
      </c>
      <c r="D119" t="s">
        <v>1385</v>
      </c>
      <c r="E119" t="s">
        <v>11</v>
      </c>
      <c r="F119" t="str">
        <f t="shared" si="1"/>
        <v>B6ModeradoNo DisminuyeDirectamente</v>
      </c>
      <c r="G119" t="s">
        <v>1261</v>
      </c>
      <c r="H119" s="53" t="s">
        <v>1383</v>
      </c>
    </row>
    <row r="120" spans="2:8" x14ac:dyDescent="0.3">
      <c r="B120" t="s">
        <v>1256</v>
      </c>
      <c r="C120" t="s">
        <v>415</v>
      </c>
      <c r="D120" t="s">
        <v>1385</v>
      </c>
      <c r="E120" t="s">
        <v>17</v>
      </c>
      <c r="F120" t="str">
        <f t="shared" si="1"/>
        <v>B6ModeradoNo DisminuyeIndirectamente</v>
      </c>
      <c r="G120" t="s">
        <v>1256</v>
      </c>
      <c r="H120" t="s">
        <v>1392</v>
      </c>
    </row>
    <row r="121" spans="2:8" x14ac:dyDescent="0.3">
      <c r="B121" t="s">
        <v>1256</v>
      </c>
      <c r="C121" t="s">
        <v>415</v>
      </c>
      <c r="D121" t="s">
        <v>1385</v>
      </c>
      <c r="E121" t="s">
        <v>16</v>
      </c>
      <c r="F121" t="str">
        <f t="shared" si="1"/>
        <v>B6ModeradoNo DisminuyeNo disminuye</v>
      </c>
      <c r="G121" t="s">
        <v>1256</v>
      </c>
      <c r="H121" t="s">
        <v>1392</v>
      </c>
    </row>
    <row r="122" spans="2:8" x14ac:dyDescent="0.3">
      <c r="B122" t="s">
        <v>1256</v>
      </c>
      <c r="C122" t="s">
        <v>1386</v>
      </c>
      <c r="D122" t="s">
        <v>10</v>
      </c>
      <c r="E122" t="s">
        <v>11</v>
      </c>
      <c r="F122" t="str">
        <f t="shared" si="1"/>
        <v>B6DebilDirectamente Directamente</v>
      </c>
      <c r="G122" t="s">
        <v>1256</v>
      </c>
      <c r="H122" t="s">
        <v>1392</v>
      </c>
    </row>
    <row r="123" spans="2:8" x14ac:dyDescent="0.3">
      <c r="B123" t="s">
        <v>1256</v>
      </c>
      <c r="C123" t="s">
        <v>1386</v>
      </c>
      <c r="D123" t="s">
        <v>10</v>
      </c>
      <c r="E123" t="s">
        <v>17</v>
      </c>
      <c r="F123" t="str">
        <f t="shared" si="1"/>
        <v>B6DebilDirectamente Indirectamente</v>
      </c>
      <c r="G123" t="s">
        <v>1256</v>
      </c>
      <c r="H123" t="s">
        <v>1392</v>
      </c>
    </row>
    <row r="124" spans="2:8" x14ac:dyDescent="0.3">
      <c r="B124" t="s">
        <v>1256</v>
      </c>
      <c r="C124" t="s">
        <v>1386</v>
      </c>
      <c r="D124" t="s">
        <v>10</v>
      </c>
      <c r="E124" t="s">
        <v>16</v>
      </c>
      <c r="F124" t="str">
        <f t="shared" si="1"/>
        <v>B6DebilDirectamente No disminuye</v>
      </c>
      <c r="G124" t="s">
        <v>1256</v>
      </c>
      <c r="H124" t="s">
        <v>1392</v>
      </c>
    </row>
    <row r="125" spans="2:8" x14ac:dyDescent="0.3">
      <c r="B125" t="s">
        <v>1256</v>
      </c>
      <c r="C125" t="s">
        <v>1386</v>
      </c>
      <c r="D125" t="s">
        <v>1385</v>
      </c>
      <c r="E125" t="s">
        <v>11</v>
      </c>
      <c r="F125" t="str">
        <f t="shared" si="1"/>
        <v>B6DebilNo DisminuyeDirectamente</v>
      </c>
      <c r="G125" t="s">
        <v>1256</v>
      </c>
      <c r="H125" t="s">
        <v>1392</v>
      </c>
    </row>
    <row r="126" spans="2:8" x14ac:dyDescent="0.3">
      <c r="B126" t="s">
        <v>1256</v>
      </c>
      <c r="C126" t="s">
        <v>1386</v>
      </c>
      <c r="D126" t="s">
        <v>1385</v>
      </c>
      <c r="E126" t="s">
        <v>17</v>
      </c>
      <c r="F126" t="str">
        <f t="shared" si="1"/>
        <v>B6DebilNo DisminuyeIndirectamente</v>
      </c>
      <c r="G126" t="s">
        <v>1256</v>
      </c>
      <c r="H126" t="s">
        <v>1392</v>
      </c>
    </row>
    <row r="127" spans="2:8" x14ac:dyDescent="0.3">
      <c r="B127" t="s">
        <v>1256</v>
      </c>
      <c r="C127" t="s">
        <v>1386</v>
      </c>
      <c r="D127" t="s">
        <v>1385</v>
      </c>
      <c r="E127" t="s">
        <v>16</v>
      </c>
      <c r="F127" t="str">
        <f t="shared" si="1"/>
        <v>B6DebilNo DisminuyeNo disminuye</v>
      </c>
      <c r="G127" t="s">
        <v>1256</v>
      </c>
      <c r="H127" t="s">
        <v>1392</v>
      </c>
    </row>
    <row r="128" spans="2:8" x14ac:dyDescent="0.3">
      <c r="B128" t="s">
        <v>1271</v>
      </c>
      <c r="C128" t="s">
        <v>313</v>
      </c>
      <c r="D128" t="s">
        <v>10</v>
      </c>
      <c r="E128" t="s">
        <v>11</v>
      </c>
      <c r="F128" t="str">
        <f t="shared" si="1"/>
        <v>B5FuerteDirectamente Directamente</v>
      </c>
      <c r="G128" t="s">
        <v>1276</v>
      </c>
      <c r="H128" t="s">
        <v>1387</v>
      </c>
    </row>
    <row r="129" spans="2:8" x14ac:dyDescent="0.3">
      <c r="B129" t="s">
        <v>1271</v>
      </c>
      <c r="C129" t="s">
        <v>313</v>
      </c>
      <c r="D129" t="s">
        <v>10</v>
      </c>
      <c r="E129" t="s">
        <v>17</v>
      </c>
      <c r="F129" t="str">
        <f t="shared" si="1"/>
        <v>B5FuerteDirectamente Indirectamente</v>
      </c>
      <c r="G129" t="s">
        <v>1263</v>
      </c>
      <c r="H129" t="s">
        <v>1382</v>
      </c>
    </row>
    <row r="130" spans="2:8" x14ac:dyDescent="0.3">
      <c r="B130" t="s">
        <v>1271</v>
      </c>
      <c r="C130" t="s">
        <v>313</v>
      </c>
      <c r="D130" t="s">
        <v>10</v>
      </c>
      <c r="E130" t="s">
        <v>16</v>
      </c>
      <c r="F130" t="str">
        <f t="shared" si="1"/>
        <v>B5FuerteDirectamente No disminuye</v>
      </c>
      <c r="G130" t="s">
        <v>1261</v>
      </c>
      <c r="H130" s="53" t="s">
        <v>1383</v>
      </c>
    </row>
    <row r="131" spans="2:8" x14ac:dyDescent="0.3">
      <c r="B131" t="s">
        <v>1271</v>
      </c>
      <c r="C131" t="s">
        <v>313</v>
      </c>
      <c r="D131" t="s">
        <v>1385</v>
      </c>
      <c r="E131" t="s">
        <v>11</v>
      </c>
      <c r="F131" t="str">
        <f t="shared" ref="F131:F194" si="2">CONCATENATE(B131,C131,D131,E131)</f>
        <v>B5FuerteNo DisminuyeDirectamente</v>
      </c>
      <c r="G131" t="s">
        <v>1298</v>
      </c>
      <c r="H131" t="s">
        <v>1393</v>
      </c>
    </row>
    <row r="132" spans="2:8" x14ac:dyDescent="0.3">
      <c r="B132" t="s">
        <v>1271</v>
      </c>
      <c r="C132" t="s">
        <v>313</v>
      </c>
      <c r="D132" t="s">
        <v>1385</v>
      </c>
      <c r="E132" t="s">
        <v>17</v>
      </c>
      <c r="F132" t="str">
        <f t="shared" si="2"/>
        <v>B5FuerteNo DisminuyeIndirectamente</v>
      </c>
      <c r="G132" t="s">
        <v>1271</v>
      </c>
      <c r="H132" t="s">
        <v>1391</v>
      </c>
    </row>
    <row r="133" spans="2:8" x14ac:dyDescent="0.3">
      <c r="B133" t="s">
        <v>1271</v>
      </c>
      <c r="C133" t="s">
        <v>313</v>
      </c>
      <c r="D133" t="s">
        <v>1385</v>
      </c>
      <c r="E133" t="s">
        <v>16</v>
      </c>
      <c r="F133" t="str">
        <f t="shared" si="2"/>
        <v>B5FuerteNo DisminuyeNo disminuye</v>
      </c>
      <c r="G133" t="s">
        <v>1271</v>
      </c>
      <c r="H133" t="s">
        <v>1391</v>
      </c>
    </row>
    <row r="134" spans="2:8" x14ac:dyDescent="0.3">
      <c r="B134" t="s">
        <v>1271</v>
      </c>
      <c r="C134" t="s">
        <v>415</v>
      </c>
      <c r="D134" t="s">
        <v>10</v>
      </c>
      <c r="E134" t="s">
        <v>11</v>
      </c>
      <c r="F134" t="str">
        <f t="shared" si="2"/>
        <v>B5ModeradoDirectamente Directamente</v>
      </c>
      <c r="G134" t="s">
        <v>1263</v>
      </c>
      <c r="H134" t="s">
        <v>1382</v>
      </c>
    </row>
    <row r="135" spans="2:8" x14ac:dyDescent="0.3">
      <c r="B135" t="s">
        <v>1271</v>
      </c>
      <c r="C135" t="s">
        <v>415</v>
      </c>
      <c r="D135" t="s">
        <v>10</v>
      </c>
      <c r="E135" t="s">
        <v>17</v>
      </c>
      <c r="F135" t="str">
        <f t="shared" si="2"/>
        <v>B5ModeradoDirectamente Indirectamente</v>
      </c>
      <c r="G135" t="s">
        <v>1261</v>
      </c>
      <c r="H135" s="53" t="s">
        <v>1383</v>
      </c>
    </row>
    <row r="136" spans="2:8" x14ac:dyDescent="0.3">
      <c r="B136" t="s">
        <v>1271</v>
      </c>
      <c r="C136" t="s">
        <v>415</v>
      </c>
      <c r="D136" t="s">
        <v>10</v>
      </c>
      <c r="E136" t="s">
        <v>16</v>
      </c>
      <c r="F136" t="str">
        <f t="shared" si="2"/>
        <v>B5ModeradoDirectamente No disminuye</v>
      </c>
      <c r="G136" t="s">
        <v>1261</v>
      </c>
      <c r="H136" s="53" t="s">
        <v>1383</v>
      </c>
    </row>
    <row r="137" spans="2:8" x14ac:dyDescent="0.3">
      <c r="B137" t="s">
        <v>1271</v>
      </c>
      <c r="C137" t="s">
        <v>415</v>
      </c>
      <c r="D137" t="s">
        <v>1385</v>
      </c>
      <c r="E137" t="s">
        <v>11</v>
      </c>
      <c r="F137" t="str">
        <f t="shared" si="2"/>
        <v>B5ModeradoNo DisminuyeDirectamente</v>
      </c>
      <c r="G137" t="s">
        <v>1271</v>
      </c>
      <c r="H137" t="s">
        <v>1391</v>
      </c>
    </row>
    <row r="138" spans="2:8" x14ac:dyDescent="0.3">
      <c r="B138" t="s">
        <v>1271</v>
      </c>
      <c r="C138" t="s">
        <v>415</v>
      </c>
      <c r="D138" t="s">
        <v>1385</v>
      </c>
      <c r="E138" t="s">
        <v>17</v>
      </c>
      <c r="F138" t="str">
        <f t="shared" si="2"/>
        <v>B5ModeradoNo DisminuyeIndirectamente</v>
      </c>
      <c r="G138" t="s">
        <v>1271</v>
      </c>
      <c r="H138" t="s">
        <v>1391</v>
      </c>
    </row>
    <row r="139" spans="2:8" x14ac:dyDescent="0.3">
      <c r="B139" t="s">
        <v>1271</v>
      </c>
      <c r="C139" t="s">
        <v>415</v>
      </c>
      <c r="D139" t="s">
        <v>1385</v>
      </c>
      <c r="E139" t="s">
        <v>16</v>
      </c>
      <c r="F139" t="str">
        <f t="shared" si="2"/>
        <v>B5ModeradoNo DisminuyeNo disminuye</v>
      </c>
      <c r="G139" t="s">
        <v>1271</v>
      </c>
      <c r="H139" t="s">
        <v>1391</v>
      </c>
    </row>
    <row r="140" spans="2:8" x14ac:dyDescent="0.3">
      <c r="B140" t="s">
        <v>1271</v>
      </c>
      <c r="C140" t="s">
        <v>1386</v>
      </c>
      <c r="D140" t="s">
        <v>10</v>
      </c>
      <c r="E140" t="s">
        <v>11</v>
      </c>
      <c r="F140" t="str">
        <f t="shared" si="2"/>
        <v>B5DebilDirectamente Directamente</v>
      </c>
      <c r="G140" t="s">
        <v>1271</v>
      </c>
      <c r="H140" t="s">
        <v>1391</v>
      </c>
    </row>
    <row r="141" spans="2:8" x14ac:dyDescent="0.3">
      <c r="B141" t="s">
        <v>1271</v>
      </c>
      <c r="C141" t="s">
        <v>1386</v>
      </c>
      <c r="D141" t="s">
        <v>10</v>
      </c>
      <c r="E141" t="s">
        <v>17</v>
      </c>
      <c r="F141" t="str">
        <f t="shared" si="2"/>
        <v>B5DebilDirectamente Indirectamente</v>
      </c>
      <c r="G141" t="s">
        <v>1271</v>
      </c>
      <c r="H141" t="s">
        <v>1391</v>
      </c>
    </row>
    <row r="142" spans="2:8" x14ac:dyDescent="0.3">
      <c r="B142" t="s">
        <v>1271</v>
      </c>
      <c r="C142" t="s">
        <v>1386</v>
      </c>
      <c r="D142" t="s">
        <v>10</v>
      </c>
      <c r="E142" t="s">
        <v>16</v>
      </c>
      <c r="F142" t="str">
        <f t="shared" si="2"/>
        <v>B5DebilDirectamente No disminuye</v>
      </c>
      <c r="G142" t="s">
        <v>1271</v>
      </c>
      <c r="H142" t="s">
        <v>1391</v>
      </c>
    </row>
    <row r="143" spans="2:8" x14ac:dyDescent="0.3">
      <c r="B143" t="s">
        <v>1271</v>
      </c>
      <c r="C143" t="s">
        <v>1386</v>
      </c>
      <c r="D143" t="s">
        <v>1385</v>
      </c>
      <c r="E143" t="s">
        <v>11</v>
      </c>
      <c r="F143" t="str">
        <f t="shared" si="2"/>
        <v>B5DebilNo DisminuyeDirectamente</v>
      </c>
      <c r="G143" t="s">
        <v>1271</v>
      </c>
      <c r="H143" t="s">
        <v>1391</v>
      </c>
    </row>
    <row r="144" spans="2:8" x14ac:dyDescent="0.3">
      <c r="B144" t="s">
        <v>1271</v>
      </c>
      <c r="C144" t="s">
        <v>1386</v>
      </c>
      <c r="D144" t="s">
        <v>1385</v>
      </c>
      <c r="E144" t="s">
        <v>17</v>
      </c>
      <c r="F144" t="str">
        <f t="shared" si="2"/>
        <v>B5DebilNo DisminuyeIndirectamente</v>
      </c>
      <c r="G144" t="s">
        <v>1271</v>
      </c>
      <c r="H144" t="s">
        <v>1391</v>
      </c>
    </row>
    <row r="145" spans="2:8" x14ac:dyDescent="0.3">
      <c r="B145" t="s">
        <v>1271</v>
      </c>
      <c r="C145" t="s">
        <v>1386</v>
      </c>
      <c r="D145" t="s">
        <v>1385</v>
      </c>
      <c r="E145" t="s">
        <v>16</v>
      </c>
      <c r="F145" t="str">
        <f t="shared" si="2"/>
        <v>B5DebilNo DisminuyeNo disminuye</v>
      </c>
      <c r="G145" t="s">
        <v>1271</v>
      </c>
      <c r="H145" t="s">
        <v>1391</v>
      </c>
    </row>
    <row r="146" spans="2:8" x14ac:dyDescent="0.3">
      <c r="B146" t="s">
        <v>1281</v>
      </c>
      <c r="C146" t="s">
        <v>313</v>
      </c>
      <c r="D146" t="s">
        <v>10</v>
      </c>
      <c r="E146" t="s">
        <v>11</v>
      </c>
      <c r="F146" t="str">
        <f t="shared" si="2"/>
        <v>B4FuerteDirectamente Directamente</v>
      </c>
      <c r="G146" t="s">
        <v>1277</v>
      </c>
      <c r="H146" t="s">
        <v>1388</v>
      </c>
    </row>
    <row r="147" spans="2:8" x14ac:dyDescent="0.3">
      <c r="B147" t="s">
        <v>1281</v>
      </c>
      <c r="C147" t="s">
        <v>313</v>
      </c>
      <c r="D147" t="s">
        <v>10</v>
      </c>
      <c r="E147" t="s">
        <v>17</v>
      </c>
      <c r="F147" t="str">
        <f t="shared" si="2"/>
        <v>B4FuerteDirectamente Indirectamente</v>
      </c>
      <c r="G147" t="s">
        <v>1276</v>
      </c>
      <c r="H147" t="s">
        <v>1387</v>
      </c>
    </row>
    <row r="148" spans="2:8" x14ac:dyDescent="0.3">
      <c r="B148" t="s">
        <v>1281</v>
      </c>
      <c r="C148" t="s">
        <v>313</v>
      </c>
      <c r="D148" t="s">
        <v>10</v>
      </c>
      <c r="E148" t="s">
        <v>16</v>
      </c>
      <c r="F148" t="str">
        <f t="shared" si="2"/>
        <v>B4FuerteDirectamente No disminuye</v>
      </c>
      <c r="G148" t="s">
        <v>1276</v>
      </c>
      <c r="H148" t="s">
        <v>1387</v>
      </c>
    </row>
    <row r="149" spans="2:8" x14ac:dyDescent="0.3">
      <c r="B149" t="s">
        <v>1281</v>
      </c>
      <c r="C149" t="s">
        <v>313</v>
      </c>
      <c r="D149" t="s">
        <v>1385</v>
      </c>
      <c r="E149" t="s">
        <v>11</v>
      </c>
      <c r="F149" t="str">
        <f t="shared" si="2"/>
        <v>B4FuerteNo DisminuyeDirectamente</v>
      </c>
      <c r="G149" t="s">
        <v>1304</v>
      </c>
      <c r="H149" t="s">
        <v>1394</v>
      </c>
    </row>
    <row r="150" spans="2:8" x14ac:dyDescent="0.3">
      <c r="B150" t="s">
        <v>1281</v>
      </c>
      <c r="C150" t="s">
        <v>313</v>
      </c>
      <c r="D150" t="s">
        <v>1385</v>
      </c>
      <c r="E150" t="s">
        <v>17</v>
      </c>
      <c r="F150" t="str">
        <f t="shared" si="2"/>
        <v>B4FuerteNo DisminuyeIndirectamente</v>
      </c>
      <c r="G150" t="s">
        <v>1281</v>
      </c>
      <c r="H150" t="s">
        <v>1390</v>
      </c>
    </row>
    <row r="151" spans="2:8" x14ac:dyDescent="0.3">
      <c r="B151" t="s">
        <v>1281</v>
      </c>
      <c r="C151" t="s">
        <v>313</v>
      </c>
      <c r="D151" t="s">
        <v>1385</v>
      </c>
      <c r="E151" t="s">
        <v>16</v>
      </c>
      <c r="F151" t="str">
        <f t="shared" si="2"/>
        <v>B4FuerteNo DisminuyeNo disminuye</v>
      </c>
      <c r="G151" t="s">
        <v>1281</v>
      </c>
      <c r="H151" t="s">
        <v>1390</v>
      </c>
    </row>
    <row r="152" spans="2:8" x14ac:dyDescent="0.3">
      <c r="B152" t="s">
        <v>1281</v>
      </c>
      <c r="C152" t="s">
        <v>415</v>
      </c>
      <c r="D152" t="s">
        <v>10</v>
      </c>
      <c r="E152" t="s">
        <v>11</v>
      </c>
      <c r="F152" t="str">
        <f t="shared" si="2"/>
        <v>B4ModeradoDirectamente Directamente</v>
      </c>
      <c r="G152" t="s">
        <v>1276</v>
      </c>
      <c r="H152" t="s">
        <v>1387</v>
      </c>
    </row>
    <row r="153" spans="2:8" x14ac:dyDescent="0.3">
      <c r="B153" t="s">
        <v>1281</v>
      </c>
      <c r="C153" t="s">
        <v>415</v>
      </c>
      <c r="D153" t="s">
        <v>10</v>
      </c>
      <c r="E153" t="s">
        <v>17</v>
      </c>
      <c r="F153" t="str">
        <f t="shared" si="2"/>
        <v>B4ModeradoDirectamente Indirectamente</v>
      </c>
      <c r="G153" t="s">
        <v>1263</v>
      </c>
      <c r="H153" t="s">
        <v>1382</v>
      </c>
    </row>
    <row r="154" spans="2:8" x14ac:dyDescent="0.3">
      <c r="B154" t="s">
        <v>1281</v>
      </c>
      <c r="C154" t="s">
        <v>415</v>
      </c>
      <c r="D154" t="s">
        <v>10</v>
      </c>
      <c r="E154" t="s">
        <v>16</v>
      </c>
      <c r="F154" t="str">
        <f t="shared" si="2"/>
        <v>B4ModeradoDirectamente No disminuye</v>
      </c>
      <c r="G154" t="s">
        <v>1263</v>
      </c>
      <c r="H154" t="s">
        <v>1382</v>
      </c>
    </row>
    <row r="155" spans="2:8" x14ac:dyDescent="0.3">
      <c r="B155" t="s">
        <v>1281</v>
      </c>
      <c r="C155" t="s">
        <v>415</v>
      </c>
      <c r="D155" t="s">
        <v>1385</v>
      </c>
      <c r="E155" t="s">
        <v>11</v>
      </c>
      <c r="F155" t="str">
        <f t="shared" si="2"/>
        <v>B4ModeradoNo DisminuyeDirectamente</v>
      </c>
      <c r="G155" t="s">
        <v>1298</v>
      </c>
      <c r="H155" t="s">
        <v>1393</v>
      </c>
    </row>
    <row r="156" spans="2:8" x14ac:dyDescent="0.3">
      <c r="B156" t="s">
        <v>1281</v>
      </c>
      <c r="C156" t="s">
        <v>415</v>
      </c>
      <c r="D156" t="s">
        <v>1385</v>
      </c>
      <c r="E156" t="s">
        <v>17</v>
      </c>
      <c r="F156" t="str">
        <f t="shared" si="2"/>
        <v>B4ModeradoNo DisminuyeIndirectamente</v>
      </c>
      <c r="G156" t="s">
        <v>1281</v>
      </c>
      <c r="H156" t="s">
        <v>1390</v>
      </c>
    </row>
    <row r="157" spans="2:8" x14ac:dyDescent="0.3">
      <c r="B157" t="s">
        <v>1281</v>
      </c>
      <c r="C157" t="s">
        <v>415</v>
      </c>
      <c r="D157" t="s">
        <v>1385</v>
      </c>
      <c r="E157" t="s">
        <v>16</v>
      </c>
      <c r="F157" t="str">
        <f t="shared" si="2"/>
        <v>B4ModeradoNo DisminuyeNo disminuye</v>
      </c>
      <c r="G157" t="s">
        <v>1281</v>
      </c>
      <c r="H157" t="s">
        <v>1390</v>
      </c>
    </row>
    <row r="158" spans="2:8" x14ac:dyDescent="0.3">
      <c r="B158" t="s">
        <v>1281</v>
      </c>
      <c r="C158" t="s">
        <v>1386</v>
      </c>
      <c r="D158" t="s">
        <v>10</v>
      </c>
      <c r="E158" t="s">
        <v>11</v>
      </c>
      <c r="F158" t="str">
        <f t="shared" si="2"/>
        <v>B4DebilDirectamente Directamente</v>
      </c>
      <c r="G158" t="s">
        <v>1281</v>
      </c>
      <c r="H158" t="s">
        <v>1390</v>
      </c>
    </row>
    <row r="159" spans="2:8" x14ac:dyDescent="0.3">
      <c r="B159" t="s">
        <v>1281</v>
      </c>
      <c r="C159" t="s">
        <v>1386</v>
      </c>
      <c r="D159" t="s">
        <v>10</v>
      </c>
      <c r="E159" t="s">
        <v>17</v>
      </c>
      <c r="F159" t="str">
        <f t="shared" si="2"/>
        <v>B4DebilDirectamente Indirectamente</v>
      </c>
      <c r="G159" t="s">
        <v>1281</v>
      </c>
      <c r="H159" t="s">
        <v>1390</v>
      </c>
    </row>
    <row r="160" spans="2:8" x14ac:dyDescent="0.3">
      <c r="B160" t="s">
        <v>1281</v>
      </c>
      <c r="C160" t="s">
        <v>1386</v>
      </c>
      <c r="D160" t="s">
        <v>10</v>
      </c>
      <c r="E160" t="s">
        <v>16</v>
      </c>
      <c r="F160" t="str">
        <f t="shared" si="2"/>
        <v>B4DebilDirectamente No disminuye</v>
      </c>
      <c r="G160" t="s">
        <v>1281</v>
      </c>
      <c r="H160" t="s">
        <v>1390</v>
      </c>
    </row>
    <row r="161" spans="2:8" x14ac:dyDescent="0.3">
      <c r="B161" t="s">
        <v>1281</v>
      </c>
      <c r="C161" t="s">
        <v>1386</v>
      </c>
      <c r="D161" t="s">
        <v>1385</v>
      </c>
      <c r="E161" t="s">
        <v>11</v>
      </c>
      <c r="F161" t="str">
        <f t="shared" si="2"/>
        <v>B4DebilNo DisminuyeDirectamente</v>
      </c>
      <c r="G161" t="s">
        <v>1281</v>
      </c>
      <c r="H161" t="s">
        <v>1390</v>
      </c>
    </row>
    <row r="162" spans="2:8" x14ac:dyDescent="0.3">
      <c r="B162" t="s">
        <v>1281</v>
      </c>
      <c r="C162" t="s">
        <v>1386</v>
      </c>
      <c r="D162" t="s">
        <v>1385</v>
      </c>
      <c r="E162" t="s">
        <v>17</v>
      </c>
      <c r="F162" t="str">
        <f t="shared" si="2"/>
        <v>B4DebilNo DisminuyeIndirectamente</v>
      </c>
      <c r="G162" t="s">
        <v>1281</v>
      </c>
      <c r="H162" t="s">
        <v>1390</v>
      </c>
    </row>
    <row r="163" spans="2:8" x14ac:dyDescent="0.3">
      <c r="B163" t="s">
        <v>1281</v>
      </c>
      <c r="C163" t="s">
        <v>1386</v>
      </c>
      <c r="D163" t="s">
        <v>1385</v>
      </c>
      <c r="E163" t="s">
        <v>16</v>
      </c>
      <c r="F163" t="str">
        <f t="shared" si="2"/>
        <v>B4DebilNo DisminuyeNo disminuye</v>
      </c>
      <c r="G163" t="s">
        <v>1281</v>
      </c>
      <c r="H163" t="s">
        <v>1390</v>
      </c>
    </row>
    <row r="164" spans="2:8" x14ac:dyDescent="0.3">
      <c r="B164" t="s">
        <v>1298</v>
      </c>
      <c r="C164" t="s">
        <v>313</v>
      </c>
      <c r="D164" t="s">
        <v>10</v>
      </c>
      <c r="E164" t="s">
        <v>11</v>
      </c>
      <c r="F164" t="str">
        <f t="shared" si="2"/>
        <v>B3FuerteDirectamente Directamente</v>
      </c>
      <c r="G164" t="s">
        <v>1279</v>
      </c>
      <c r="H164" t="s">
        <v>1389</v>
      </c>
    </row>
    <row r="165" spans="2:8" x14ac:dyDescent="0.3">
      <c r="B165" t="s">
        <v>1298</v>
      </c>
      <c r="C165" t="s">
        <v>313</v>
      </c>
      <c r="D165" t="s">
        <v>10</v>
      </c>
      <c r="E165" t="s">
        <v>17</v>
      </c>
      <c r="F165" t="str">
        <f t="shared" si="2"/>
        <v>B3FuerteDirectamente Indirectamente</v>
      </c>
      <c r="G165" t="s">
        <v>1277</v>
      </c>
      <c r="H165" t="s">
        <v>1388</v>
      </c>
    </row>
    <row r="166" spans="2:8" x14ac:dyDescent="0.3">
      <c r="B166" t="s">
        <v>1298</v>
      </c>
      <c r="C166" t="s">
        <v>313</v>
      </c>
      <c r="D166" t="s">
        <v>10</v>
      </c>
      <c r="E166" t="s">
        <v>16</v>
      </c>
      <c r="F166" t="str">
        <f t="shared" si="2"/>
        <v>B3FuerteDirectamente No disminuye</v>
      </c>
      <c r="G166" t="s">
        <v>1276</v>
      </c>
      <c r="H166" t="s">
        <v>1387</v>
      </c>
    </row>
    <row r="167" spans="2:8" x14ac:dyDescent="0.3">
      <c r="B167" t="s">
        <v>1298</v>
      </c>
      <c r="C167" t="s">
        <v>313</v>
      </c>
      <c r="D167" t="s">
        <v>1385</v>
      </c>
      <c r="E167" t="s">
        <v>11</v>
      </c>
      <c r="F167" t="str">
        <f t="shared" si="2"/>
        <v>B3FuerteNo DisminuyeDirectamente</v>
      </c>
      <c r="G167" t="s">
        <v>1315</v>
      </c>
      <c r="H167" t="s">
        <v>1395</v>
      </c>
    </row>
    <row r="168" spans="2:8" x14ac:dyDescent="0.3">
      <c r="B168" t="s">
        <v>1298</v>
      </c>
      <c r="C168" t="s">
        <v>313</v>
      </c>
      <c r="D168" t="s">
        <v>1385</v>
      </c>
      <c r="E168" t="s">
        <v>17</v>
      </c>
      <c r="F168" t="str">
        <f t="shared" si="2"/>
        <v>B3FuerteNo DisminuyeIndirectamente</v>
      </c>
      <c r="G168" t="s">
        <v>1298</v>
      </c>
      <c r="H168" t="s">
        <v>1393</v>
      </c>
    </row>
    <row r="169" spans="2:8" x14ac:dyDescent="0.3">
      <c r="B169" t="s">
        <v>1298</v>
      </c>
      <c r="C169" t="s">
        <v>313</v>
      </c>
      <c r="D169" t="s">
        <v>1385</v>
      </c>
      <c r="E169" t="s">
        <v>16</v>
      </c>
      <c r="F169" t="str">
        <f t="shared" si="2"/>
        <v>B3FuerteNo DisminuyeNo disminuye</v>
      </c>
      <c r="G169" t="s">
        <v>1298</v>
      </c>
      <c r="H169" t="s">
        <v>1393</v>
      </c>
    </row>
    <row r="170" spans="2:8" x14ac:dyDescent="0.3">
      <c r="B170" t="s">
        <v>1298</v>
      </c>
      <c r="C170" t="s">
        <v>415</v>
      </c>
      <c r="D170" t="s">
        <v>10</v>
      </c>
      <c r="E170" t="s">
        <v>11</v>
      </c>
      <c r="F170" t="str">
        <f t="shared" si="2"/>
        <v>B3ModeradoDirectamente Directamente</v>
      </c>
      <c r="G170" t="s">
        <v>1277</v>
      </c>
      <c r="H170" t="s">
        <v>1388</v>
      </c>
    </row>
    <row r="171" spans="2:8" x14ac:dyDescent="0.3">
      <c r="B171" t="s">
        <v>1298</v>
      </c>
      <c r="C171" t="s">
        <v>415</v>
      </c>
      <c r="D171" t="s">
        <v>10</v>
      </c>
      <c r="E171" t="s">
        <v>17</v>
      </c>
      <c r="F171" t="str">
        <f t="shared" si="2"/>
        <v>B3ModeradoDirectamente Indirectamente</v>
      </c>
      <c r="G171" t="s">
        <v>1276</v>
      </c>
      <c r="H171" t="s">
        <v>1387</v>
      </c>
    </row>
    <row r="172" spans="2:8" x14ac:dyDescent="0.3">
      <c r="B172" t="s">
        <v>1298</v>
      </c>
      <c r="C172" t="s">
        <v>415</v>
      </c>
      <c r="D172" t="s">
        <v>10</v>
      </c>
      <c r="E172" t="s">
        <v>16</v>
      </c>
      <c r="F172" t="str">
        <f t="shared" si="2"/>
        <v>B3ModeradoDirectamente No disminuye</v>
      </c>
      <c r="G172" t="s">
        <v>1276</v>
      </c>
      <c r="H172" t="s">
        <v>1387</v>
      </c>
    </row>
    <row r="173" spans="2:8" x14ac:dyDescent="0.3">
      <c r="B173" t="s">
        <v>1298</v>
      </c>
      <c r="C173" t="s">
        <v>415</v>
      </c>
      <c r="D173" t="s">
        <v>1385</v>
      </c>
      <c r="E173" t="s">
        <v>11</v>
      </c>
      <c r="F173" t="str">
        <f t="shared" si="2"/>
        <v>B3ModeradoNo DisminuyeDirectamente</v>
      </c>
      <c r="G173" t="s">
        <v>1304</v>
      </c>
      <c r="H173" t="s">
        <v>1394</v>
      </c>
    </row>
    <row r="174" spans="2:8" x14ac:dyDescent="0.3">
      <c r="B174" t="s">
        <v>1298</v>
      </c>
      <c r="C174" t="s">
        <v>415</v>
      </c>
      <c r="D174" t="s">
        <v>1385</v>
      </c>
      <c r="E174" t="s">
        <v>17</v>
      </c>
      <c r="F174" t="str">
        <f t="shared" si="2"/>
        <v>B3ModeradoNo DisminuyeIndirectamente</v>
      </c>
      <c r="G174" t="s">
        <v>1298</v>
      </c>
      <c r="H174" t="s">
        <v>1393</v>
      </c>
    </row>
    <row r="175" spans="2:8" x14ac:dyDescent="0.3">
      <c r="B175" t="s">
        <v>1298</v>
      </c>
      <c r="C175" t="s">
        <v>415</v>
      </c>
      <c r="D175" t="s">
        <v>1385</v>
      </c>
      <c r="E175" t="s">
        <v>16</v>
      </c>
      <c r="F175" t="str">
        <f t="shared" si="2"/>
        <v>B3ModeradoNo DisminuyeNo disminuye</v>
      </c>
      <c r="G175" t="s">
        <v>1298</v>
      </c>
      <c r="H175" t="s">
        <v>1393</v>
      </c>
    </row>
    <row r="176" spans="2:8" x14ac:dyDescent="0.3">
      <c r="B176" t="s">
        <v>1298</v>
      </c>
      <c r="C176" t="s">
        <v>1386</v>
      </c>
      <c r="D176" t="s">
        <v>10</v>
      </c>
      <c r="E176" t="s">
        <v>11</v>
      </c>
      <c r="F176" t="str">
        <f t="shared" si="2"/>
        <v>B3DebilDirectamente Directamente</v>
      </c>
      <c r="G176" t="s">
        <v>1298</v>
      </c>
      <c r="H176" t="s">
        <v>1393</v>
      </c>
    </row>
    <row r="177" spans="2:8" x14ac:dyDescent="0.3">
      <c r="B177" t="s">
        <v>1298</v>
      </c>
      <c r="C177" t="s">
        <v>1386</v>
      </c>
      <c r="D177" t="s">
        <v>10</v>
      </c>
      <c r="E177" t="s">
        <v>17</v>
      </c>
      <c r="F177" t="str">
        <f t="shared" si="2"/>
        <v>B3DebilDirectamente Indirectamente</v>
      </c>
      <c r="G177" t="s">
        <v>1298</v>
      </c>
      <c r="H177" t="s">
        <v>1393</v>
      </c>
    </row>
    <row r="178" spans="2:8" x14ac:dyDescent="0.3">
      <c r="B178" t="s">
        <v>1298</v>
      </c>
      <c r="C178" t="s">
        <v>1386</v>
      </c>
      <c r="D178" t="s">
        <v>10</v>
      </c>
      <c r="E178" t="s">
        <v>16</v>
      </c>
      <c r="F178" t="str">
        <f t="shared" si="2"/>
        <v>B3DebilDirectamente No disminuye</v>
      </c>
      <c r="G178" t="s">
        <v>1298</v>
      </c>
      <c r="H178" t="s">
        <v>1393</v>
      </c>
    </row>
    <row r="179" spans="2:8" x14ac:dyDescent="0.3">
      <c r="B179" t="s">
        <v>1298</v>
      </c>
      <c r="C179" t="s">
        <v>1386</v>
      </c>
      <c r="D179" t="s">
        <v>1385</v>
      </c>
      <c r="E179" t="s">
        <v>11</v>
      </c>
      <c r="F179" t="str">
        <f t="shared" si="2"/>
        <v>B3DebilNo DisminuyeDirectamente</v>
      </c>
      <c r="G179" t="s">
        <v>1298</v>
      </c>
      <c r="H179" t="s">
        <v>1393</v>
      </c>
    </row>
    <row r="180" spans="2:8" x14ac:dyDescent="0.3">
      <c r="B180" t="s">
        <v>1298</v>
      </c>
      <c r="C180" t="s">
        <v>1386</v>
      </c>
      <c r="D180" t="s">
        <v>1385</v>
      </c>
      <c r="E180" t="s">
        <v>17</v>
      </c>
      <c r="F180" t="str">
        <f t="shared" si="2"/>
        <v>B3DebilNo DisminuyeIndirectamente</v>
      </c>
      <c r="G180" t="s">
        <v>1298</v>
      </c>
      <c r="H180" t="s">
        <v>1393</v>
      </c>
    </row>
    <row r="181" spans="2:8" x14ac:dyDescent="0.3">
      <c r="B181" t="s">
        <v>1298</v>
      </c>
      <c r="C181" t="s">
        <v>1386</v>
      </c>
      <c r="D181" t="s">
        <v>1385</v>
      </c>
      <c r="E181" t="s">
        <v>16</v>
      </c>
      <c r="F181" t="str">
        <f t="shared" si="2"/>
        <v>B3DebilNo DisminuyeNo disminuye</v>
      </c>
      <c r="G181" t="s">
        <v>1298</v>
      </c>
      <c r="H181" t="s">
        <v>1393</v>
      </c>
    </row>
    <row r="182" spans="2:8" x14ac:dyDescent="0.3">
      <c r="B182" t="s">
        <v>1304</v>
      </c>
      <c r="C182" t="s">
        <v>313</v>
      </c>
      <c r="D182" t="s">
        <v>10</v>
      </c>
      <c r="E182" t="s">
        <v>11</v>
      </c>
      <c r="F182" t="str">
        <f t="shared" si="2"/>
        <v>B2FuerteDirectamente Directamente</v>
      </c>
      <c r="G182" t="s">
        <v>1279</v>
      </c>
      <c r="H182" t="s">
        <v>1389</v>
      </c>
    </row>
    <row r="183" spans="2:8" x14ac:dyDescent="0.3">
      <c r="B183" t="s">
        <v>1304</v>
      </c>
      <c r="C183" t="s">
        <v>313</v>
      </c>
      <c r="D183" t="s">
        <v>10</v>
      </c>
      <c r="E183" t="s">
        <v>17</v>
      </c>
      <c r="F183" t="str">
        <f t="shared" si="2"/>
        <v>B2FuerteDirectamente Indirectamente</v>
      </c>
      <c r="G183" t="s">
        <v>1279</v>
      </c>
      <c r="H183" t="s">
        <v>1389</v>
      </c>
    </row>
    <row r="184" spans="2:8" x14ac:dyDescent="0.3">
      <c r="B184" t="s">
        <v>1304</v>
      </c>
      <c r="C184" t="s">
        <v>313</v>
      </c>
      <c r="D184" t="s">
        <v>10</v>
      </c>
      <c r="E184" t="s">
        <v>16</v>
      </c>
      <c r="F184" t="str">
        <f t="shared" si="2"/>
        <v>B2FuerteDirectamente No disminuye</v>
      </c>
      <c r="G184" t="s">
        <v>1277</v>
      </c>
      <c r="H184" t="s">
        <v>1388</v>
      </c>
    </row>
    <row r="185" spans="2:8" x14ac:dyDescent="0.3">
      <c r="B185" t="s">
        <v>1304</v>
      </c>
      <c r="C185" t="s">
        <v>313</v>
      </c>
      <c r="D185" t="s">
        <v>1385</v>
      </c>
      <c r="E185" t="s">
        <v>11</v>
      </c>
      <c r="F185" t="str">
        <f t="shared" si="2"/>
        <v>B2FuerteNo DisminuyeDirectamente</v>
      </c>
      <c r="G185" t="s">
        <v>1315</v>
      </c>
      <c r="H185" t="s">
        <v>1395</v>
      </c>
    </row>
    <row r="186" spans="2:8" x14ac:dyDescent="0.3">
      <c r="B186" t="s">
        <v>1304</v>
      </c>
      <c r="C186" t="s">
        <v>313</v>
      </c>
      <c r="D186" t="s">
        <v>1385</v>
      </c>
      <c r="E186" t="s">
        <v>17</v>
      </c>
      <c r="F186" t="str">
        <f t="shared" si="2"/>
        <v>B2FuerteNo DisminuyeIndirectamente</v>
      </c>
      <c r="G186" t="s">
        <v>1304</v>
      </c>
      <c r="H186" t="s">
        <v>1394</v>
      </c>
    </row>
    <row r="187" spans="2:8" x14ac:dyDescent="0.3">
      <c r="B187" t="s">
        <v>1304</v>
      </c>
      <c r="C187" t="s">
        <v>313</v>
      </c>
      <c r="D187" t="s">
        <v>1385</v>
      </c>
      <c r="E187" t="s">
        <v>16</v>
      </c>
      <c r="F187" t="str">
        <f t="shared" si="2"/>
        <v>B2FuerteNo DisminuyeNo disminuye</v>
      </c>
      <c r="G187" t="s">
        <v>1304</v>
      </c>
      <c r="H187" t="s">
        <v>1394</v>
      </c>
    </row>
    <row r="188" spans="2:8" x14ac:dyDescent="0.3">
      <c r="B188" t="s">
        <v>1304</v>
      </c>
      <c r="C188" t="s">
        <v>415</v>
      </c>
      <c r="D188" t="s">
        <v>10</v>
      </c>
      <c r="E188" t="s">
        <v>11</v>
      </c>
      <c r="F188" t="str">
        <f t="shared" si="2"/>
        <v>B2ModeradoDirectamente Directamente</v>
      </c>
      <c r="G188" t="s">
        <v>1315</v>
      </c>
      <c r="H188" t="s">
        <v>1395</v>
      </c>
    </row>
    <row r="189" spans="2:8" x14ac:dyDescent="0.3">
      <c r="B189" t="s">
        <v>1304</v>
      </c>
      <c r="C189" t="s">
        <v>415</v>
      </c>
      <c r="D189" t="s">
        <v>10</v>
      </c>
      <c r="E189" t="s">
        <v>17</v>
      </c>
      <c r="F189" t="str">
        <f t="shared" si="2"/>
        <v>B2ModeradoDirectamente Indirectamente</v>
      </c>
      <c r="G189" t="s">
        <v>1277</v>
      </c>
      <c r="H189" t="s">
        <v>1388</v>
      </c>
    </row>
    <row r="190" spans="2:8" x14ac:dyDescent="0.3">
      <c r="B190" t="s">
        <v>1304</v>
      </c>
      <c r="C190" t="s">
        <v>415</v>
      </c>
      <c r="D190" t="s">
        <v>10</v>
      </c>
      <c r="E190" t="s">
        <v>16</v>
      </c>
      <c r="F190" t="str">
        <f t="shared" si="2"/>
        <v>B2ModeradoDirectamente No disminuye</v>
      </c>
      <c r="G190" t="s">
        <v>1277</v>
      </c>
      <c r="H190" t="s">
        <v>1388</v>
      </c>
    </row>
    <row r="191" spans="2:8" x14ac:dyDescent="0.3">
      <c r="B191" t="s">
        <v>1304</v>
      </c>
      <c r="C191" t="s">
        <v>415</v>
      </c>
      <c r="D191" t="s">
        <v>1385</v>
      </c>
      <c r="E191" t="s">
        <v>11</v>
      </c>
      <c r="F191" t="str">
        <f t="shared" si="2"/>
        <v>B2ModeradoNo DisminuyeDirectamente</v>
      </c>
      <c r="G191" t="s">
        <v>1315</v>
      </c>
      <c r="H191" t="s">
        <v>1395</v>
      </c>
    </row>
    <row r="192" spans="2:8" x14ac:dyDescent="0.3">
      <c r="B192" t="s">
        <v>1304</v>
      </c>
      <c r="C192" t="s">
        <v>415</v>
      </c>
      <c r="D192" t="s">
        <v>1385</v>
      </c>
      <c r="E192" t="s">
        <v>17</v>
      </c>
      <c r="F192" t="str">
        <f t="shared" si="2"/>
        <v>B2ModeradoNo DisminuyeIndirectamente</v>
      </c>
      <c r="G192" t="s">
        <v>1304</v>
      </c>
      <c r="H192" t="s">
        <v>1394</v>
      </c>
    </row>
    <row r="193" spans="2:8" x14ac:dyDescent="0.3">
      <c r="B193" t="s">
        <v>1304</v>
      </c>
      <c r="C193" t="s">
        <v>415</v>
      </c>
      <c r="D193" t="s">
        <v>1385</v>
      </c>
      <c r="E193" t="s">
        <v>16</v>
      </c>
      <c r="F193" t="str">
        <f t="shared" si="2"/>
        <v>B2ModeradoNo DisminuyeNo disminuye</v>
      </c>
      <c r="G193" t="s">
        <v>1304</v>
      </c>
      <c r="H193" t="s">
        <v>1394</v>
      </c>
    </row>
    <row r="194" spans="2:8" x14ac:dyDescent="0.3">
      <c r="B194" t="s">
        <v>1304</v>
      </c>
      <c r="C194" t="s">
        <v>1386</v>
      </c>
      <c r="D194" t="s">
        <v>10</v>
      </c>
      <c r="E194" t="s">
        <v>11</v>
      </c>
      <c r="F194" t="str">
        <f t="shared" si="2"/>
        <v>B2DebilDirectamente Directamente</v>
      </c>
      <c r="G194" t="s">
        <v>1304</v>
      </c>
      <c r="H194" t="s">
        <v>1394</v>
      </c>
    </row>
    <row r="195" spans="2:8" x14ac:dyDescent="0.3">
      <c r="B195" t="s">
        <v>1304</v>
      </c>
      <c r="C195" t="s">
        <v>1386</v>
      </c>
      <c r="D195" t="s">
        <v>10</v>
      </c>
      <c r="E195" t="s">
        <v>17</v>
      </c>
      <c r="F195" t="str">
        <f t="shared" ref="F195:F258" si="3">CONCATENATE(B195,C195,D195,E195)</f>
        <v>B2DebilDirectamente Indirectamente</v>
      </c>
      <c r="G195" t="s">
        <v>1304</v>
      </c>
      <c r="H195" t="s">
        <v>1394</v>
      </c>
    </row>
    <row r="196" spans="2:8" x14ac:dyDescent="0.3">
      <c r="B196" t="s">
        <v>1304</v>
      </c>
      <c r="C196" t="s">
        <v>1386</v>
      </c>
      <c r="D196" t="s">
        <v>10</v>
      </c>
      <c r="E196" t="s">
        <v>16</v>
      </c>
      <c r="F196" t="str">
        <f t="shared" si="3"/>
        <v>B2DebilDirectamente No disminuye</v>
      </c>
      <c r="G196" t="s">
        <v>1304</v>
      </c>
      <c r="H196" t="s">
        <v>1394</v>
      </c>
    </row>
    <row r="197" spans="2:8" x14ac:dyDescent="0.3">
      <c r="B197" t="s">
        <v>1304</v>
      </c>
      <c r="C197" t="s">
        <v>1386</v>
      </c>
      <c r="D197" t="s">
        <v>1385</v>
      </c>
      <c r="E197" t="s">
        <v>11</v>
      </c>
      <c r="F197" t="str">
        <f t="shared" si="3"/>
        <v>B2DebilNo DisminuyeDirectamente</v>
      </c>
      <c r="G197" t="s">
        <v>1304</v>
      </c>
      <c r="H197" t="s">
        <v>1394</v>
      </c>
    </row>
    <row r="198" spans="2:8" x14ac:dyDescent="0.3">
      <c r="B198" t="s">
        <v>1304</v>
      </c>
      <c r="C198" t="s">
        <v>1386</v>
      </c>
      <c r="D198" t="s">
        <v>1385</v>
      </c>
      <c r="E198" t="s">
        <v>17</v>
      </c>
      <c r="F198" t="str">
        <f t="shared" si="3"/>
        <v>B2DebilNo DisminuyeIndirectamente</v>
      </c>
      <c r="G198" t="s">
        <v>1304</v>
      </c>
      <c r="H198" t="s">
        <v>1394</v>
      </c>
    </row>
    <row r="199" spans="2:8" x14ac:dyDescent="0.3">
      <c r="B199" t="s">
        <v>1304</v>
      </c>
      <c r="C199" t="s">
        <v>1386</v>
      </c>
      <c r="D199" t="s">
        <v>1385</v>
      </c>
      <c r="E199" t="s">
        <v>16</v>
      </c>
      <c r="F199" t="str">
        <f t="shared" si="3"/>
        <v>B2DebilNo DisminuyeNo disminuye</v>
      </c>
      <c r="G199" t="s">
        <v>1304</v>
      </c>
      <c r="H199" t="s">
        <v>1394</v>
      </c>
    </row>
    <row r="200" spans="2:8" x14ac:dyDescent="0.3">
      <c r="B200" t="s">
        <v>1315</v>
      </c>
      <c r="C200" t="s">
        <v>313</v>
      </c>
      <c r="D200" t="s">
        <v>10</v>
      </c>
      <c r="E200" t="s">
        <v>11</v>
      </c>
      <c r="F200" t="str">
        <f t="shared" si="3"/>
        <v>B1FuerteDirectamente Directamente</v>
      </c>
      <c r="G200" t="s">
        <v>1279</v>
      </c>
      <c r="H200" t="s">
        <v>1389</v>
      </c>
    </row>
    <row r="201" spans="2:8" x14ac:dyDescent="0.3">
      <c r="B201" t="s">
        <v>1315</v>
      </c>
      <c r="C201" t="s">
        <v>313</v>
      </c>
      <c r="D201" t="s">
        <v>10</v>
      </c>
      <c r="E201" t="s">
        <v>17</v>
      </c>
      <c r="F201" t="str">
        <f t="shared" si="3"/>
        <v>B1FuerteDirectamente Indirectamente</v>
      </c>
      <c r="G201" t="s">
        <v>1279</v>
      </c>
      <c r="H201" t="s">
        <v>1389</v>
      </c>
    </row>
    <row r="202" spans="2:8" x14ac:dyDescent="0.3">
      <c r="B202" t="s">
        <v>1315</v>
      </c>
      <c r="C202" t="s">
        <v>313</v>
      </c>
      <c r="D202" t="s">
        <v>10</v>
      </c>
      <c r="E202" t="s">
        <v>16</v>
      </c>
      <c r="F202" t="str">
        <f t="shared" si="3"/>
        <v>B1FuerteDirectamente No disminuye</v>
      </c>
      <c r="G202" t="s">
        <v>1279</v>
      </c>
      <c r="H202" t="s">
        <v>1389</v>
      </c>
    </row>
    <row r="203" spans="2:8" x14ac:dyDescent="0.3">
      <c r="B203" t="s">
        <v>1315</v>
      </c>
      <c r="C203" t="s">
        <v>313</v>
      </c>
      <c r="D203" t="s">
        <v>1385</v>
      </c>
      <c r="E203" t="s">
        <v>11</v>
      </c>
      <c r="F203" t="str">
        <f t="shared" si="3"/>
        <v>B1FuerteNo DisminuyeDirectamente</v>
      </c>
      <c r="G203" t="s">
        <v>1315</v>
      </c>
      <c r="H203" t="s">
        <v>1395</v>
      </c>
    </row>
    <row r="204" spans="2:8" x14ac:dyDescent="0.3">
      <c r="B204" t="s">
        <v>1315</v>
      </c>
      <c r="C204" t="s">
        <v>313</v>
      </c>
      <c r="D204" t="s">
        <v>1385</v>
      </c>
      <c r="E204" t="s">
        <v>17</v>
      </c>
      <c r="F204" t="str">
        <f t="shared" si="3"/>
        <v>B1FuerteNo DisminuyeIndirectamente</v>
      </c>
      <c r="G204" t="s">
        <v>1315</v>
      </c>
      <c r="H204" t="s">
        <v>1395</v>
      </c>
    </row>
    <row r="205" spans="2:8" x14ac:dyDescent="0.3">
      <c r="B205" t="s">
        <v>1315</v>
      </c>
      <c r="C205" t="s">
        <v>313</v>
      </c>
      <c r="D205" t="s">
        <v>1385</v>
      </c>
      <c r="E205" t="s">
        <v>16</v>
      </c>
      <c r="F205" t="str">
        <f t="shared" si="3"/>
        <v>B1FuerteNo DisminuyeNo disminuye</v>
      </c>
      <c r="G205" t="s">
        <v>1315</v>
      </c>
      <c r="H205" t="s">
        <v>1395</v>
      </c>
    </row>
    <row r="206" spans="2:8" x14ac:dyDescent="0.3">
      <c r="B206" t="s">
        <v>1315</v>
      </c>
      <c r="C206" t="s">
        <v>415</v>
      </c>
      <c r="D206" t="s">
        <v>10</v>
      </c>
      <c r="E206" t="s">
        <v>11</v>
      </c>
      <c r="F206" t="str">
        <f t="shared" si="3"/>
        <v>B1ModeradoDirectamente Directamente</v>
      </c>
      <c r="G206" t="s">
        <v>1279</v>
      </c>
      <c r="H206" t="s">
        <v>1389</v>
      </c>
    </row>
    <row r="207" spans="2:8" x14ac:dyDescent="0.3">
      <c r="B207" t="s">
        <v>1315</v>
      </c>
      <c r="C207" t="s">
        <v>415</v>
      </c>
      <c r="D207" t="s">
        <v>10</v>
      </c>
      <c r="E207" t="s">
        <v>17</v>
      </c>
      <c r="F207" t="str">
        <f t="shared" si="3"/>
        <v>B1ModeradoDirectamente Indirectamente</v>
      </c>
      <c r="G207" t="s">
        <v>1279</v>
      </c>
      <c r="H207" t="s">
        <v>1389</v>
      </c>
    </row>
    <row r="208" spans="2:8" x14ac:dyDescent="0.3">
      <c r="B208" t="s">
        <v>1315</v>
      </c>
      <c r="C208" t="s">
        <v>415</v>
      </c>
      <c r="D208" t="s">
        <v>10</v>
      </c>
      <c r="E208" t="s">
        <v>16</v>
      </c>
      <c r="F208" t="str">
        <f t="shared" si="3"/>
        <v>B1ModeradoDirectamente No disminuye</v>
      </c>
      <c r="G208" t="s">
        <v>1279</v>
      </c>
      <c r="H208" t="s">
        <v>1389</v>
      </c>
    </row>
    <row r="209" spans="2:8" x14ac:dyDescent="0.3">
      <c r="B209" t="s">
        <v>1315</v>
      </c>
      <c r="C209" t="s">
        <v>415</v>
      </c>
      <c r="D209" t="s">
        <v>1385</v>
      </c>
      <c r="E209" t="s">
        <v>11</v>
      </c>
      <c r="F209" t="str">
        <f t="shared" si="3"/>
        <v>B1ModeradoNo DisminuyeDirectamente</v>
      </c>
      <c r="G209" t="s">
        <v>1315</v>
      </c>
      <c r="H209" t="s">
        <v>1395</v>
      </c>
    </row>
    <row r="210" spans="2:8" x14ac:dyDescent="0.3">
      <c r="B210" t="s">
        <v>1315</v>
      </c>
      <c r="C210" t="s">
        <v>415</v>
      </c>
      <c r="D210" t="s">
        <v>1385</v>
      </c>
      <c r="E210" t="s">
        <v>17</v>
      </c>
      <c r="F210" t="str">
        <f t="shared" si="3"/>
        <v>B1ModeradoNo DisminuyeIndirectamente</v>
      </c>
      <c r="G210" t="s">
        <v>1315</v>
      </c>
      <c r="H210" t="s">
        <v>1395</v>
      </c>
    </row>
    <row r="211" spans="2:8" x14ac:dyDescent="0.3">
      <c r="B211" t="s">
        <v>1315</v>
      </c>
      <c r="C211" t="s">
        <v>415</v>
      </c>
      <c r="D211" t="s">
        <v>1385</v>
      </c>
      <c r="E211" t="s">
        <v>16</v>
      </c>
      <c r="F211" t="str">
        <f t="shared" si="3"/>
        <v>B1ModeradoNo DisminuyeNo disminuye</v>
      </c>
      <c r="G211" t="s">
        <v>1315</v>
      </c>
      <c r="H211" t="s">
        <v>1395</v>
      </c>
    </row>
    <row r="212" spans="2:8" x14ac:dyDescent="0.3">
      <c r="B212" t="s">
        <v>1315</v>
      </c>
      <c r="C212" t="s">
        <v>1386</v>
      </c>
      <c r="D212" t="s">
        <v>10</v>
      </c>
      <c r="E212" t="s">
        <v>11</v>
      </c>
      <c r="F212" t="str">
        <f t="shared" si="3"/>
        <v>B1DebilDirectamente Directamente</v>
      </c>
      <c r="G212" t="s">
        <v>1315</v>
      </c>
      <c r="H212" t="s">
        <v>1395</v>
      </c>
    </row>
    <row r="213" spans="2:8" x14ac:dyDescent="0.3">
      <c r="B213" t="s">
        <v>1315</v>
      </c>
      <c r="C213" t="s">
        <v>1386</v>
      </c>
      <c r="D213" t="s">
        <v>10</v>
      </c>
      <c r="E213" t="s">
        <v>17</v>
      </c>
      <c r="F213" t="str">
        <f t="shared" si="3"/>
        <v>B1DebilDirectamente Indirectamente</v>
      </c>
      <c r="G213" t="s">
        <v>1315</v>
      </c>
      <c r="H213" t="s">
        <v>1395</v>
      </c>
    </row>
    <row r="214" spans="2:8" x14ac:dyDescent="0.3">
      <c r="B214" t="s">
        <v>1315</v>
      </c>
      <c r="C214" t="s">
        <v>1386</v>
      </c>
      <c r="D214" t="s">
        <v>10</v>
      </c>
      <c r="E214" t="s">
        <v>16</v>
      </c>
      <c r="F214" t="str">
        <f t="shared" si="3"/>
        <v>B1DebilDirectamente No disminuye</v>
      </c>
      <c r="G214" t="s">
        <v>1315</v>
      </c>
      <c r="H214" t="s">
        <v>1395</v>
      </c>
    </row>
    <row r="215" spans="2:8" x14ac:dyDescent="0.3">
      <c r="B215" t="s">
        <v>1315</v>
      </c>
      <c r="C215" t="s">
        <v>1386</v>
      </c>
      <c r="D215" t="s">
        <v>1385</v>
      </c>
      <c r="E215" t="s">
        <v>11</v>
      </c>
      <c r="F215" t="str">
        <f t="shared" si="3"/>
        <v>B1DebilNo DisminuyeDirectamente</v>
      </c>
      <c r="G215" t="s">
        <v>1315</v>
      </c>
      <c r="H215" t="s">
        <v>1395</v>
      </c>
    </row>
    <row r="216" spans="2:8" x14ac:dyDescent="0.3">
      <c r="B216" t="s">
        <v>1315</v>
      </c>
      <c r="C216" t="s">
        <v>1386</v>
      </c>
      <c r="D216" t="s">
        <v>1385</v>
      </c>
      <c r="E216" t="s">
        <v>17</v>
      </c>
      <c r="F216" t="str">
        <f t="shared" si="3"/>
        <v>B1DebilNo DisminuyeIndirectamente</v>
      </c>
      <c r="G216" t="s">
        <v>1315</v>
      </c>
      <c r="H216" t="s">
        <v>1395</v>
      </c>
    </row>
    <row r="217" spans="2:8" x14ac:dyDescent="0.3">
      <c r="B217" t="s">
        <v>1315</v>
      </c>
      <c r="C217" t="s">
        <v>1386</v>
      </c>
      <c r="D217" t="s">
        <v>1385</v>
      </c>
      <c r="E217" t="s">
        <v>16</v>
      </c>
      <c r="F217" t="str">
        <f t="shared" si="3"/>
        <v>B1DebilNo DisminuyeNo disminuye</v>
      </c>
      <c r="G217" t="s">
        <v>1315</v>
      </c>
      <c r="H217" t="s">
        <v>1395</v>
      </c>
    </row>
    <row r="218" spans="2:8" x14ac:dyDescent="0.3">
      <c r="B218" t="s">
        <v>1257</v>
      </c>
      <c r="C218" t="s">
        <v>313</v>
      </c>
      <c r="D218" t="s">
        <v>10</v>
      </c>
      <c r="E218" t="s">
        <v>11</v>
      </c>
      <c r="F218" t="str">
        <f t="shared" si="3"/>
        <v>C6FuerteDirectamente Directamente</v>
      </c>
      <c r="G218" t="s">
        <v>1263</v>
      </c>
      <c r="H218" t="s">
        <v>1382</v>
      </c>
    </row>
    <row r="219" spans="2:8" x14ac:dyDescent="0.3">
      <c r="B219" t="s">
        <v>1257</v>
      </c>
      <c r="C219" t="s">
        <v>313</v>
      </c>
      <c r="D219" t="s">
        <v>10</v>
      </c>
      <c r="E219" t="s">
        <v>17</v>
      </c>
      <c r="F219" t="str">
        <f t="shared" si="3"/>
        <v>C6FuerteDirectamente Indirectamente</v>
      </c>
      <c r="G219" t="s">
        <v>1261</v>
      </c>
      <c r="H219" s="53" t="s">
        <v>1383</v>
      </c>
    </row>
    <row r="220" spans="2:8" x14ac:dyDescent="0.3">
      <c r="B220" t="s">
        <v>1257</v>
      </c>
      <c r="C220" t="s">
        <v>313</v>
      </c>
      <c r="D220" t="s">
        <v>10</v>
      </c>
      <c r="E220" t="s">
        <v>16</v>
      </c>
      <c r="F220" t="str">
        <f t="shared" si="3"/>
        <v>C6FuerteDirectamente No disminuye</v>
      </c>
      <c r="G220" t="s">
        <v>1248</v>
      </c>
      <c r="H220" t="s">
        <v>1384</v>
      </c>
    </row>
    <row r="221" spans="2:8" x14ac:dyDescent="0.3">
      <c r="B221" t="s">
        <v>1257</v>
      </c>
      <c r="C221" t="s">
        <v>313</v>
      </c>
      <c r="D221" t="s">
        <v>1385</v>
      </c>
      <c r="E221" t="s">
        <v>11</v>
      </c>
      <c r="F221" t="str">
        <f t="shared" si="3"/>
        <v>C6FuerteNo DisminuyeDirectamente</v>
      </c>
      <c r="G221" t="s">
        <v>1282</v>
      </c>
      <c r="H221" t="s">
        <v>1396</v>
      </c>
    </row>
    <row r="222" spans="2:8" x14ac:dyDescent="0.3">
      <c r="B222" t="s">
        <v>1257</v>
      </c>
      <c r="C222" t="s">
        <v>313</v>
      </c>
      <c r="D222" t="s">
        <v>1385</v>
      </c>
      <c r="E222" t="s">
        <v>17</v>
      </c>
      <c r="F222" t="str">
        <f t="shared" si="3"/>
        <v>C6FuerteNo DisminuyeIndirectamente</v>
      </c>
      <c r="G222" t="s">
        <v>1272</v>
      </c>
      <c r="H222" t="s">
        <v>1397</v>
      </c>
    </row>
    <row r="223" spans="2:8" x14ac:dyDescent="0.3">
      <c r="B223" t="s">
        <v>1257</v>
      </c>
      <c r="C223" t="s">
        <v>313</v>
      </c>
      <c r="D223" t="s">
        <v>1385</v>
      </c>
      <c r="E223" t="s">
        <v>16</v>
      </c>
      <c r="F223" t="str">
        <f t="shared" si="3"/>
        <v>C6FuerteNo DisminuyeNo disminuye</v>
      </c>
      <c r="G223" t="s">
        <v>1257</v>
      </c>
      <c r="H223" t="s">
        <v>1398</v>
      </c>
    </row>
    <row r="224" spans="2:8" x14ac:dyDescent="0.3">
      <c r="B224" t="s">
        <v>1257</v>
      </c>
      <c r="C224" t="s">
        <v>415</v>
      </c>
      <c r="D224" t="s">
        <v>10</v>
      </c>
      <c r="E224" t="s">
        <v>11</v>
      </c>
      <c r="F224" t="str">
        <f t="shared" si="3"/>
        <v>C6ModeradoDirectamente Directamente</v>
      </c>
      <c r="G224" t="s">
        <v>1271</v>
      </c>
      <c r="H224" t="s">
        <v>1391</v>
      </c>
    </row>
    <row r="225" spans="2:8" x14ac:dyDescent="0.3">
      <c r="B225" t="s">
        <v>1257</v>
      </c>
      <c r="C225" t="s">
        <v>415</v>
      </c>
      <c r="D225" t="s">
        <v>10</v>
      </c>
      <c r="E225" t="s">
        <v>17</v>
      </c>
      <c r="F225" t="str">
        <f t="shared" si="3"/>
        <v>C6ModeradoDirectamente Indirectamente</v>
      </c>
      <c r="G225" t="s">
        <v>1256</v>
      </c>
      <c r="H225" t="s">
        <v>1392</v>
      </c>
    </row>
    <row r="226" spans="2:8" x14ac:dyDescent="0.3">
      <c r="B226" t="s">
        <v>1257</v>
      </c>
      <c r="C226" t="s">
        <v>415</v>
      </c>
      <c r="D226" t="s">
        <v>10</v>
      </c>
      <c r="E226" t="s">
        <v>16</v>
      </c>
      <c r="F226" t="str">
        <f t="shared" si="3"/>
        <v>C6ModeradoDirectamente No disminuye</v>
      </c>
      <c r="G226" t="s">
        <v>1261</v>
      </c>
      <c r="H226" s="53" t="s">
        <v>1383</v>
      </c>
    </row>
    <row r="227" spans="2:8" x14ac:dyDescent="0.3">
      <c r="B227" t="s">
        <v>1257</v>
      </c>
      <c r="C227" t="s">
        <v>415</v>
      </c>
      <c r="D227" t="s">
        <v>1385</v>
      </c>
      <c r="E227" t="s">
        <v>11</v>
      </c>
      <c r="F227" t="str">
        <f t="shared" si="3"/>
        <v>C6ModeradoNo DisminuyeDirectamente</v>
      </c>
      <c r="G227" t="s">
        <v>1282</v>
      </c>
      <c r="H227" t="s">
        <v>1396</v>
      </c>
    </row>
    <row r="228" spans="2:8" x14ac:dyDescent="0.3">
      <c r="B228" t="s">
        <v>1257</v>
      </c>
      <c r="C228" t="s">
        <v>415</v>
      </c>
      <c r="D228" t="s">
        <v>1385</v>
      </c>
      <c r="E228" t="s">
        <v>17</v>
      </c>
      <c r="F228" t="str">
        <f t="shared" si="3"/>
        <v>C6ModeradoNo DisminuyeIndirectamente</v>
      </c>
      <c r="G228" t="s">
        <v>1257</v>
      </c>
      <c r="H228" t="s">
        <v>1398</v>
      </c>
    </row>
    <row r="229" spans="2:8" x14ac:dyDescent="0.3">
      <c r="B229" t="s">
        <v>1257</v>
      </c>
      <c r="C229" t="s">
        <v>415</v>
      </c>
      <c r="D229" t="s">
        <v>1385</v>
      </c>
      <c r="E229" t="s">
        <v>16</v>
      </c>
      <c r="F229" t="str">
        <f t="shared" si="3"/>
        <v>C6ModeradoNo DisminuyeNo disminuye</v>
      </c>
      <c r="G229" t="s">
        <v>1257</v>
      </c>
      <c r="H229" t="s">
        <v>1398</v>
      </c>
    </row>
    <row r="230" spans="2:8" x14ac:dyDescent="0.3">
      <c r="B230" t="s">
        <v>1257</v>
      </c>
      <c r="C230" t="s">
        <v>1386</v>
      </c>
      <c r="D230" t="s">
        <v>10</v>
      </c>
      <c r="E230" t="s">
        <v>11</v>
      </c>
      <c r="F230" t="str">
        <f t="shared" si="3"/>
        <v>C6DebilDirectamente Directamente</v>
      </c>
      <c r="G230" t="s">
        <v>1257</v>
      </c>
      <c r="H230" t="s">
        <v>1398</v>
      </c>
    </row>
    <row r="231" spans="2:8" x14ac:dyDescent="0.3">
      <c r="B231" t="s">
        <v>1257</v>
      </c>
      <c r="C231" t="s">
        <v>1386</v>
      </c>
      <c r="D231" t="s">
        <v>10</v>
      </c>
      <c r="E231" t="s">
        <v>17</v>
      </c>
      <c r="F231" t="str">
        <f t="shared" si="3"/>
        <v>C6DebilDirectamente Indirectamente</v>
      </c>
      <c r="G231" t="s">
        <v>1257</v>
      </c>
      <c r="H231" t="s">
        <v>1398</v>
      </c>
    </row>
    <row r="232" spans="2:8" x14ac:dyDescent="0.3">
      <c r="B232" t="s">
        <v>1257</v>
      </c>
      <c r="C232" t="s">
        <v>1386</v>
      </c>
      <c r="D232" t="s">
        <v>10</v>
      </c>
      <c r="E232" t="s">
        <v>16</v>
      </c>
      <c r="F232" t="str">
        <f t="shared" si="3"/>
        <v>C6DebilDirectamente No disminuye</v>
      </c>
      <c r="G232" t="s">
        <v>1257</v>
      </c>
      <c r="H232" t="s">
        <v>1398</v>
      </c>
    </row>
    <row r="233" spans="2:8" x14ac:dyDescent="0.3">
      <c r="B233" t="s">
        <v>1257</v>
      </c>
      <c r="C233" t="s">
        <v>1386</v>
      </c>
      <c r="D233" t="s">
        <v>1385</v>
      </c>
      <c r="E233" t="s">
        <v>11</v>
      </c>
      <c r="F233" t="str">
        <f t="shared" si="3"/>
        <v>C6DebilNo DisminuyeDirectamente</v>
      </c>
      <c r="G233" t="s">
        <v>1257</v>
      </c>
      <c r="H233" t="s">
        <v>1398</v>
      </c>
    </row>
    <row r="234" spans="2:8" x14ac:dyDescent="0.3">
      <c r="B234" t="s">
        <v>1257</v>
      </c>
      <c r="C234" t="s">
        <v>1386</v>
      </c>
      <c r="D234" t="s">
        <v>1385</v>
      </c>
      <c r="E234" t="s">
        <v>17</v>
      </c>
      <c r="F234" t="str">
        <f t="shared" si="3"/>
        <v>C6DebilNo DisminuyeIndirectamente</v>
      </c>
      <c r="G234" t="s">
        <v>1257</v>
      </c>
      <c r="H234" t="s">
        <v>1398</v>
      </c>
    </row>
    <row r="235" spans="2:8" x14ac:dyDescent="0.3">
      <c r="B235" t="s">
        <v>1257</v>
      </c>
      <c r="C235" t="s">
        <v>1386</v>
      </c>
      <c r="D235" t="s">
        <v>1385</v>
      </c>
      <c r="E235" t="s">
        <v>16</v>
      </c>
      <c r="F235" t="str">
        <f t="shared" si="3"/>
        <v>C6DebilNo DisminuyeNo disminuye</v>
      </c>
      <c r="G235" t="s">
        <v>1257</v>
      </c>
      <c r="H235" t="s">
        <v>1398</v>
      </c>
    </row>
    <row r="236" spans="2:8" x14ac:dyDescent="0.3">
      <c r="B236" t="s">
        <v>1272</v>
      </c>
      <c r="C236" t="s">
        <v>313</v>
      </c>
      <c r="D236" t="s">
        <v>10</v>
      </c>
      <c r="E236" t="s">
        <v>11</v>
      </c>
      <c r="F236" t="str">
        <f t="shared" si="3"/>
        <v>C5FuerteDirectamente Directamente</v>
      </c>
      <c r="G236" t="s">
        <v>1276</v>
      </c>
      <c r="H236" t="s">
        <v>1387</v>
      </c>
    </row>
    <row r="237" spans="2:8" x14ac:dyDescent="0.3">
      <c r="B237" t="s">
        <v>1272</v>
      </c>
      <c r="C237" t="s">
        <v>313</v>
      </c>
      <c r="D237" t="s">
        <v>10</v>
      </c>
      <c r="E237" t="s">
        <v>17</v>
      </c>
      <c r="F237" t="str">
        <f t="shared" si="3"/>
        <v>C5FuerteDirectamente Indirectamente</v>
      </c>
      <c r="G237" t="s">
        <v>1263</v>
      </c>
      <c r="H237" t="s">
        <v>1382</v>
      </c>
    </row>
    <row r="238" spans="2:8" x14ac:dyDescent="0.3">
      <c r="B238" t="s">
        <v>1272</v>
      </c>
      <c r="C238" t="s">
        <v>313</v>
      </c>
      <c r="D238" t="s">
        <v>10</v>
      </c>
      <c r="E238" t="s">
        <v>16</v>
      </c>
      <c r="F238" t="str">
        <f t="shared" si="3"/>
        <v>C5FuerteDirectamente No disminuye</v>
      </c>
      <c r="G238" t="s">
        <v>1261</v>
      </c>
      <c r="H238" s="53" t="s">
        <v>1383</v>
      </c>
    </row>
    <row r="239" spans="2:8" x14ac:dyDescent="0.3">
      <c r="B239" t="s">
        <v>1272</v>
      </c>
      <c r="C239" t="s">
        <v>313</v>
      </c>
      <c r="D239" t="s">
        <v>1385</v>
      </c>
      <c r="E239" t="s">
        <v>11</v>
      </c>
      <c r="F239" t="str">
        <f t="shared" si="3"/>
        <v>C5FuerteNo DisminuyeDirectamente</v>
      </c>
      <c r="G239" t="s">
        <v>1299</v>
      </c>
      <c r="H239" t="s">
        <v>1399</v>
      </c>
    </row>
    <row r="240" spans="2:8" x14ac:dyDescent="0.3">
      <c r="B240" t="s">
        <v>1272</v>
      </c>
      <c r="C240" t="s">
        <v>313</v>
      </c>
      <c r="D240" t="s">
        <v>1385</v>
      </c>
      <c r="E240" t="s">
        <v>17</v>
      </c>
      <c r="F240" t="str">
        <f t="shared" si="3"/>
        <v>C5FuerteNo DisminuyeIndirectamente</v>
      </c>
      <c r="G240" t="s">
        <v>1282</v>
      </c>
      <c r="H240" t="s">
        <v>1396</v>
      </c>
    </row>
    <row r="241" spans="2:8" x14ac:dyDescent="0.3">
      <c r="B241" t="s">
        <v>1272</v>
      </c>
      <c r="C241" t="s">
        <v>313</v>
      </c>
      <c r="D241" t="s">
        <v>1385</v>
      </c>
      <c r="E241" t="s">
        <v>16</v>
      </c>
      <c r="F241" t="str">
        <f t="shared" si="3"/>
        <v>C5FuerteNo DisminuyeNo disminuye</v>
      </c>
      <c r="G241" t="s">
        <v>1272</v>
      </c>
      <c r="H241" t="s">
        <v>1397</v>
      </c>
    </row>
    <row r="242" spans="2:8" x14ac:dyDescent="0.3">
      <c r="B242" t="s">
        <v>1272</v>
      </c>
      <c r="C242" t="s">
        <v>415</v>
      </c>
      <c r="D242" t="s">
        <v>10</v>
      </c>
      <c r="E242" t="s">
        <v>11</v>
      </c>
      <c r="F242" t="str">
        <f t="shared" si="3"/>
        <v>C5ModeradoDirectamente Directamente</v>
      </c>
      <c r="G242" t="s">
        <v>1281</v>
      </c>
      <c r="H242" t="s">
        <v>1390</v>
      </c>
    </row>
    <row r="243" spans="2:8" x14ac:dyDescent="0.3">
      <c r="B243" t="s">
        <v>1272</v>
      </c>
      <c r="C243" t="s">
        <v>415</v>
      </c>
      <c r="D243" t="s">
        <v>10</v>
      </c>
      <c r="E243" t="s">
        <v>17</v>
      </c>
      <c r="F243" t="str">
        <f t="shared" si="3"/>
        <v>C5ModeradoDirectamente Indirectamente</v>
      </c>
      <c r="G243" t="s">
        <v>1271</v>
      </c>
      <c r="H243" t="s">
        <v>1391</v>
      </c>
    </row>
    <row r="244" spans="2:8" x14ac:dyDescent="0.3">
      <c r="B244" t="s">
        <v>1272</v>
      </c>
      <c r="C244" t="s">
        <v>415</v>
      </c>
      <c r="D244" t="s">
        <v>10</v>
      </c>
      <c r="E244" t="s">
        <v>16</v>
      </c>
      <c r="F244" t="str">
        <f t="shared" si="3"/>
        <v>C5ModeradoDirectamente No disminuye</v>
      </c>
      <c r="G244" t="s">
        <v>1261</v>
      </c>
      <c r="H244" s="53" t="s">
        <v>1383</v>
      </c>
    </row>
    <row r="245" spans="2:8" x14ac:dyDescent="0.3">
      <c r="B245" t="s">
        <v>1272</v>
      </c>
      <c r="C245" t="s">
        <v>415</v>
      </c>
      <c r="D245" t="s">
        <v>1385</v>
      </c>
      <c r="E245" t="s">
        <v>11</v>
      </c>
      <c r="F245" t="str">
        <f t="shared" si="3"/>
        <v>C5ModeradoNo DisminuyeDirectamente</v>
      </c>
      <c r="G245" t="s">
        <v>1282</v>
      </c>
      <c r="H245" t="s">
        <v>1396</v>
      </c>
    </row>
    <row r="246" spans="2:8" x14ac:dyDescent="0.3">
      <c r="B246" t="s">
        <v>1272</v>
      </c>
      <c r="C246" t="s">
        <v>415</v>
      </c>
      <c r="D246" t="s">
        <v>1385</v>
      </c>
      <c r="E246" t="s">
        <v>17</v>
      </c>
      <c r="F246" t="str">
        <f t="shared" si="3"/>
        <v>C5ModeradoNo DisminuyeIndirectamente</v>
      </c>
      <c r="G246" t="s">
        <v>1272</v>
      </c>
      <c r="H246" t="s">
        <v>1397</v>
      </c>
    </row>
    <row r="247" spans="2:8" x14ac:dyDescent="0.3">
      <c r="B247" t="s">
        <v>1272</v>
      </c>
      <c r="C247" t="s">
        <v>415</v>
      </c>
      <c r="D247" t="s">
        <v>1385</v>
      </c>
      <c r="E247" t="s">
        <v>16</v>
      </c>
      <c r="F247" t="str">
        <f t="shared" si="3"/>
        <v>C5ModeradoNo DisminuyeNo disminuye</v>
      </c>
      <c r="G247" t="s">
        <v>1272</v>
      </c>
      <c r="H247" t="s">
        <v>1397</v>
      </c>
    </row>
    <row r="248" spans="2:8" x14ac:dyDescent="0.3">
      <c r="B248" t="s">
        <v>1272</v>
      </c>
      <c r="C248" t="s">
        <v>1386</v>
      </c>
      <c r="D248" t="s">
        <v>10</v>
      </c>
      <c r="E248" t="s">
        <v>11</v>
      </c>
      <c r="F248" t="str">
        <f t="shared" si="3"/>
        <v>C5DebilDirectamente Directamente</v>
      </c>
      <c r="G248" t="s">
        <v>1272</v>
      </c>
      <c r="H248" t="s">
        <v>1397</v>
      </c>
    </row>
    <row r="249" spans="2:8" x14ac:dyDescent="0.3">
      <c r="B249" t="s">
        <v>1272</v>
      </c>
      <c r="C249" t="s">
        <v>1386</v>
      </c>
      <c r="D249" t="s">
        <v>10</v>
      </c>
      <c r="E249" t="s">
        <v>17</v>
      </c>
      <c r="F249" t="str">
        <f t="shared" si="3"/>
        <v>C5DebilDirectamente Indirectamente</v>
      </c>
      <c r="G249" t="s">
        <v>1272</v>
      </c>
      <c r="H249" t="s">
        <v>1397</v>
      </c>
    </row>
    <row r="250" spans="2:8" x14ac:dyDescent="0.3">
      <c r="B250" t="s">
        <v>1272</v>
      </c>
      <c r="C250" t="s">
        <v>1386</v>
      </c>
      <c r="D250" t="s">
        <v>10</v>
      </c>
      <c r="E250" t="s">
        <v>16</v>
      </c>
      <c r="F250" t="str">
        <f t="shared" si="3"/>
        <v>C5DebilDirectamente No disminuye</v>
      </c>
      <c r="G250" t="s">
        <v>1272</v>
      </c>
      <c r="H250" t="s">
        <v>1397</v>
      </c>
    </row>
    <row r="251" spans="2:8" x14ac:dyDescent="0.3">
      <c r="B251" t="s">
        <v>1272</v>
      </c>
      <c r="C251" t="s">
        <v>1386</v>
      </c>
      <c r="D251" t="s">
        <v>1385</v>
      </c>
      <c r="E251" t="s">
        <v>11</v>
      </c>
      <c r="F251" t="str">
        <f t="shared" si="3"/>
        <v>C5DebilNo DisminuyeDirectamente</v>
      </c>
      <c r="G251" t="s">
        <v>1272</v>
      </c>
      <c r="H251" t="s">
        <v>1397</v>
      </c>
    </row>
    <row r="252" spans="2:8" x14ac:dyDescent="0.3">
      <c r="B252" t="s">
        <v>1272</v>
      </c>
      <c r="C252" t="s">
        <v>1386</v>
      </c>
      <c r="D252" t="s">
        <v>1385</v>
      </c>
      <c r="E252" t="s">
        <v>17</v>
      </c>
      <c r="F252" t="str">
        <f t="shared" si="3"/>
        <v>C5DebilNo DisminuyeIndirectamente</v>
      </c>
      <c r="G252" t="s">
        <v>1272</v>
      </c>
      <c r="H252" t="s">
        <v>1397</v>
      </c>
    </row>
    <row r="253" spans="2:8" x14ac:dyDescent="0.3">
      <c r="B253" t="s">
        <v>1272</v>
      </c>
      <c r="C253" t="s">
        <v>1386</v>
      </c>
      <c r="D253" t="s">
        <v>1385</v>
      </c>
      <c r="E253" t="s">
        <v>16</v>
      </c>
      <c r="F253" t="str">
        <f t="shared" si="3"/>
        <v>C5DebilNo DisminuyeNo disminuye</v>
      </c>
      <c r="G253" t="s">
        <v>1272</v>
      </c>
      <c r="H253" t="s">
        <v>1397</v>
      </c>
    </row>
    <row r="254" spans="2:8" x14ac:dyDescent="0.3">
      <c r="B254" t="s">
        <v>1282</v>
      </c>
      <c r="C254" t="s">
        <v>313</v>
      </c>
      <c r="D254" t="s">
        <v>10</v>
      </c>
      <c r="E254" t="s">
        <v>11</v>
      </c>
      <c r="F254" t="str">
        <f t="shared" si="3"/>
        <v>C4FuerteDirectamente Directamente</v>
      </c>
      <c r="G254" t="s">
        <v>1263</v>
      </c>
      <c r="H254" t="s">
        <v>1382</v>
      </c>
    </row>
    <row r="255" spans="2:8" x14ac:dyDescent="0.3">
      <c r="B255" t="s">
        <v>1282</v>
      </c>
      <c r="C255" t="s">
        <v>313</v>
      </c>
      <c r="D255" t="s">
        <v>10</v>
      </c>
      <c r="E255" t="s">
        <v>17</v>
      </c>
      <c r="F255" t="str">
        <f t="shared" si="3"/>
        <v>C4FuerteDirectamente Indirectamente</v>
      </c>
      <c r="G255" t="s">
        <v>1276</v>
      </c>
      <c r="H255" t="s">
        <v>1387</v>
      </c>
    </row>
    <row r="256" spans="2:8" x14ac:dyDescent="0.3">
      <c r="B256" t="s">
        <v>1282</v>
      </c>
      <c r="C256" t="s">
        <v>313</v>
      </c>
      <c r="D256" t="s">
        <v>10</v>
      </c>
      <c r="E256" t="s">
        <v>16</v>
      </c>
      <c r="F256" t="str">
        <f t="shared" si="3"/>
        <v>C4FuerteDirectamente No disminuye</v>
      </c>
      <c r="G256" t="s">
        <v>1263</v>
      </c>
      <c r="H256" t="s">
        <v>1382</v>
      </c>
    </row>
    <row r="257" spans="2:8" x14ac:dyDescent="0.3">
      <c r="B257" t="s">
        <v>1282</v>
      </c>
      <c r="C257" t="s">
        <v>313</v>
      </c>
      <c r="D257" t="s">
        <v>1385</v>
      </c>
      <c r="E257" t="s">
        <v>11</v>
      </c>
      <c r="F257" t="str">
        <f t="shared" si="3"/>
        <v>C4FuerteNo DisminuyeDirectamente</v>
      </c>
      <c r="G257" t="s">
        <v>1311</v>
      </c>
      <c r="H257" t="s">
        <v>1400</v>
      </c>
    </row>
    <row r="258" spans="2:8" x14ac:dyDescent="0.3">
      <c r="B258" t="s">
        <v>1282</v>
      </c>
      <c r="C258" t="s">
        <v>313</v>
      </c>
      <c r="D258" t="s">
        <v>1385</v>
      </c>
      <c r="E258" t="s">
        <v>17</v>
      </c>
      <c r="F258" t="str">
        <f t="shared" si="3"/>
        <v>C4FuerteNo DisminuyeIndirectamente</v>
      </c>
      <c r="G258" t="s">
        <v>1282</v>
      </c>
      <c r="H258" t="s">
        <v>1396</v>
      </c>
    </row>
    <row r="259" spans="2:8" x14ac:dyDescent="0.3">
      <c r="B259" t="s">
        <v>1282</v>
      </c>
      <c r="C259" t="s">
        <v>313</v>
      </c>
      <c r="D259" t="s">
        <v>1385</v>
      </c>
      <c r="E259" t="s">
        <v>16</v>
      </c>
      <c r="F259" t="str">
        <f t="shared" ref="F259:F322" si="4">CONCATENATE(B259,C259,D259,E259)</f>
        <v>C4FuerteNo DisminuyeNo disminuye</v>
      </c>
      <c r="G259" t="s">
        <v>1282</v>
      </c>
      <c r="H259" t="s">
        <v>1396</v>
      </c>
    </row>
    <row r="260" spans="2:8" x14ac:dyDescent="0.3">
      <c r="B260" t="s">
        <v>1282</v>
      </c>
      <c r="C260" t="s">
        <v>415</v>
      </c>
      <c r="D260" t="s">
        <v>10</v>
      </c>
      <c r="E260" t="s">
        <v>11</v>
      </c>
      <c r="F260" t="str">
        <f t="shared" si="4"/>
        <v>C4ModeradoDirectamente Directamente</v>
      </c>
      <c r="G260" t="s">
        <v>1298</v>
      </c>
      <c r="H260" t="s">
        <v>1393</v>
      </c>
    </row>
    <row r="261" spans="2:8" x14ac:dyDescent="0.3">
      <c r="B261" t="s">
        <v>1282</v>
      </c>
      <c r="C261" t="s">
        <v>415</v>
      </c>
      <c r="D261" t="s">
        <v>10</v>
      </c>
      <c r="E261" t="s">
        <v>17</v>
      </c>
      <c r="F261" t="str">
        <f t="shared" si="4"/>
        <v>C4ModeradoDirectamente Indirectamente</v>
      </c>
      <c r="G261" t="s">
        <v>1281</v>
      </c>
      <c r="H261" t="s">
        <v>1390</v>
      </c>
    </row>
    <row r="262" spans="2:8" x14ac:dyDescent="0.3">
      <c r="B262" t="s">
        <v>1282</v>
      </c>
      <c r="C262" t="s">
        <v>415</v>
      </c>
      <c r="D262" t="s">
        <v>10</v>
      </c>
      <c r="E262" t="s">
        <v>16</v>
      </c>
      <c r="F262" t="str">
        <f t="shared" si="4"/>
        <v>C4ModeradoDirectamente No disminuye</v>
      </c>
      <c r="G262" t="s">
        <v>1281</v>
      </c>
      <c r="H262" t="s">
        <v>1390</v>
      </c>
    </row>
    <row r="263" spans="2:8" x14ac:dyDescent="0.3">
      <c r="B263" t="s">
        <v>1282</v>
      </c>
      <c r="C263" t="s">
        <v>415</v>
      </c>
      <c r="D263" t="s">
        <v>1385</v>
      </c>
      <c r="E263" t="s">
        <v>11</v>
      </c>
      <c r="F263" t="str">
        <f t="shared" si="4"/>
        <v>C4ModeradoNo DisminuyeDirectamente</v>
      </c>
      <c r="G263" t="s">
        <v>1299</v>
      </c>
      <c r="H263" t="s">
        <v>1399</v>
      </c>
    </row>
    <row r="264" spans="2:8" x14ac:dyDescent="0.3">
      <c r="B264" t="s">
        <v>1282</v>
      </c>
      <c r="C264" t="s">
        <v>415</v>
      </c>
      <c r="D264" t="s">
        <v>1385</v>
      </c>
      <c r="E264" t="s">
        <v>17</v>
      </c>
      <c r="F264" t="str">
        <f t="shared" si="4"/>
        <v>C4ModeradoNo DisminuyeIndirectamente</v>
      </c>
      <c r="G264" t="s">
        <v>1282</v>
      </c>
      <c r="H264" t="s">
        <v>1396</v>
      </c>
    </row>
    <row r="265" spans="2:8" x14ac:dyDescent="0.3">
      <c r="B265" t="s">
        <v>1282</v>
      </c>
      <c r="C265" t="s">
        <v>415</v>
      </c>
      <c r="D265" t="s">
        <v>1385</v>
      </c>
      <c r="E265" t="s">
        <v>16</v>
      </c>
      <c r="F265" t="str">
        <f t="shared" si="4"/>
        <v>C4ModeradoNo DisminuyeNo disminuye</v>
      </c>
      <c r="G265" t="s">
        <v>1282</v>
      </c>
      <c r="H265" t="s">
        <v>1396</v>
      </c>
    </row>
    <row r="266" spans="2:8" x14ac:dyDescent="0.3">
      <c r="B266" t="s">
        <v>1282</v>
      </c>
      <c r="C266" t="s">
        <v>1386</v>
      </c>
      <c r="D266" t="s">
        <v>10</v>
      </c>
      <c r="E266" t="s">
        <v>11</v>
      </c>
      <c r="F266" t="str">
        <f t="shared" si="4"/>
        <v>C4DebilDirectamente Directamente</v>
      </c>
      <c r="G266" t="s">
        <v>1282</v>
      </c>
      <c r="H266" t="s">
        <v>1396</v>
      </c>
    </row>
    <row r="267" spans="2:8" x14ac:dyDescent="0.3">
      <c r="B267" t="s">
        <v>1282</v>
      </c>
      <c r="C267" t="s">
        <v>1386</v>
      </c>
      <c r="D267" t="s">
        <v>10</v>
      </c>
      <c r="E267" t="s">
        <v>17</v>
      </c>
      <c r="F267" t="str">
        <f t="shared" si="4"/>
        <v>C4DebilDirectamente Indirectamente</v>
      </c>
      <c r="G267" t="s">
        <v>1282</v>
      </c>
      <c r="H267" t="s">
        <v>1396</v>
      </c>
    </row>
    <row r="268" spans="2:8" x14ac:dyDescent="0.3">
      <c r="B268" t="s">
        <v>1282</v>
      </c>
      <c r="C268" t="s">
        <v>1386</v>
      </c>
      <c r="D268" t="s">
        <v>10</v>
      </c>
      <c r="E268" t="s">
        <v>16</v>
      </c>
      <c r="F268" t="str">
        <f t="shared" si="4"/>
        <v>C4DebilDirectamente No disminuye</v>
      </c>
      <c r="G268" t="s">
        <v>1282</v>
      </c>
      <c r="H268" t="s">
        <v>1396</v>
      </c>
    </row>
    <row r="269" spans="2:8" x14ac:dyDescent="0.3">
      <c r="B269" t="s">
        <v>1282</v>
      </c>
      <c r="C269" t="s">
        <v>1386</v>
      </c>
      <c r="D269" t="s">
        <v>1385</v>
      </c>
      <c r="E269" t="s">
        <v>11</v>
      </c>
      <c r="F269" t="str">
        <f t="shared" si="4"/>
        <v>C4DebilNo DisminuyeDirectamente</v>
      </c>
      <c r="G269" t="s">
        <v>1282</v>
      </c>
      <c r="H269" t="s">
        <v>1396</v>
      </c>
    </row>
    <row r="270" spans="2:8" x14ac:dyDescent="0.3">
      <c r="B270" t="s">
        <v>1282</v>
      </c>
      <c r="C270" t="s">
        <v>1386</v>
      </c>
      <c r="D270" t="s">
        <v>1385</v>
      </c>
      <c r="E270" t="s">
        <v>17</v>
      </c>
      <c r="F270" t="str">
        <f t="shared" si="4"/>
        <v>C4DebilNo DisminuyeIndirectamente</v>
      </c>
      <c r="G270" t="s">
        <v>1282</v>
      </c>
      <c r="H270" t="s">
        <v>1396</v>
      </c>
    </row>
    <row r="271" spans="2:8" x14ac:dyDescent="0.3">
      <c r="B271" t="s">
        <v>1282</v>
      </c>
      <c r="C271" t="s">
        <v>1386</v>
      </c>
      <c r="D271" t="s">
        <v>1385</v>
      </c>
      <c r="E271" t="s">
        <v>16</v>
      </c>
      <c r="F271" t="str">
        <f t="shared" si="4"/>
        <v>C4DebilNo DisminuyeNo disminuye</v>
      </c>
      <c r="G271" t="s">
        <v>1282</v>
      </c>
      <c r="H271" t="s">
        <v>1396</v>
      </c>
    </row>
    <row r="272" spans="2:8" x14ac:dyDescent="0.3">
      <c r="B272" t="s">
        <v>1299</v>
      </c>
      <c r="C272" t="s">
        <v>313</v>
      </c>
      <c r="D272" t="s">
        <v>10</v>
      </c>
      <c r="E272" t="s">
        <v>11</v>
      </c>
      <c r="F272" t="str">
        <f t="shared" si="4"/>
        <v>C3FuerteDirectamente Directamente</v>
      </c>
      <c r="G272" t="s">
        <v>1279</v>
      </c>
      <c r="H272" t="s">
        <v>1389</v>
      </c>
    </row>
    <row r="273" spans="2:8" x14ac:dyDescent="0.3">
      <c r="B273" t="s">
        <v>1299</v>
      </c>
      <c r="C273" t="s">
        <v>313</v>
      </c>
      <c r="D273" t="s">
        <v>10</v>
      </c>
      <c r="E273" t="s">
        <v>17</v>
      </c>
      <c r="F273" t="str">
        <f t="shared" si="4"/>
        <v>C3FuerteDirectamente Indirectamente</v>
      </c>
      <c r="G273" t="s">
        <v>1277</v>
      </c>
      <c r="H273" t="s">
        <v>1388</v>
      </c>
    </row>
    <row r="274" spans="2:8" x14ac:dyDescent="0.3">
      <c r="B274" t="s">
        <v>1299</v>
      </c>
      <c r="C274" t="s">
        <v>313</v>
      </c>
      <c r="D274" t="s">
        <v>10</v>
      </c>
      <c r="E274" t="s">
        <v>16</v>
      </c>
      <c r="F274" t="str">
        <f t="shared" si="4"/>
        <v>C3FuerteDirectamente No disminuye</v>
      </c>
      <c r="G274" t="s">
        <v>1276</v>
      </c>
      <c r="H274" t="s">
        <v>1387</v>
      </c>
    </row>
    <row r="275" spans="2:8" x14ac:dyDescent="0.3">
      <c r="B275" t="s">
        <v>1299</v>
      </c>
      <c r="C275" t="s">
        <v>313</v>
      </c>
      <c r="D275" t="s">
        <v>1385</v>
      </c>
      <c r="E275" t="s">
        <v>11</v>
      </c>
      <c r="F275" t="str">
        <f t="shared" si="4"/>
        <v>C3FuerteNo DisminuyeDirectamente</v>
      </c>
      <c r="G275" t="s">
        <v>1323</v>
      </c>
      <c r="H275" t="s">
        <v>1401</v>
      </c>
    </row>
    <row r="276" spans="2:8" x14ac:dyDescent="0.3">
      <c r="B276" t="s">
        <v>1299</v>
      </c>
      <c r="C276" t="s">
        <v>313</v>
      </c>
      <c r="D276" t="s">
        <v>1385</v>
      </c>
      <c r="E276" t="s">
        <v>17</v>
      </c>
      <c r="F276" t="str">
        <f t="shared" si="4"/>
        <v>C3FuerteNo DisminuyeIndirectamente</v>
      </c>
      <c r="G276" t="s">
        <v>1311</v>
      </c>
      <c r="H276" t="s">
        <v>1400</v>
      </c>
    </row>
    <row r="277" spans="2:8" x14ac:dyDescent="0.3">
      <c r="B277" t="s">
        <v>1299</v>
      </c>
      <c r="C277" t="s">
        <v>313</v>
      </c>
      <c r="D277" t="s">
        <v>1385</v>
      </c>
      <c r="E277" t="s">
        <v>16</v>
      </c>
      <c r="F277" t="str">
        <f t="shared" si="4"/>
        <v>C3FuerteNo DisminuyeNo disminuye</v>
      </c>
      <c r="G277" t="s">
        <v>1299</v>
      </c>
      <c r="H277" t="s">
        <v>1399</v>
      </c>
    </row>
    <row r="278" spans="2:8" x14ac:dyDescent="0.3">
      <c r="B278" t="s">
        <v>1299</v>
      </c>
      <c r="C278" t="s">
        <v>415</v>
      </c>
      <c r="D278" t="s">
        <v>10</v>
      </c>
      <c r="E278" t="s">
        <v>11</v>
      </c>
      <c r="F278" t="str">
        <f t="shared" si="4"/>
        <v>C3ModeradoDirectamente Directamente</v>
      </c>
      <c r="G278" t="s">
        <v>1304</v>
      </c>
      <c r="H278" t="s">
        <v>1394</v>
      </c>
    </row>
    <row r="279" spans="2:8" x14ac:dyDescent="0.3">
      <c r="B279" t="s">
        <v>1299</v>
      </c>
      <c r="C279" t="s">
        <v>415</v>
      </c>
      <c r="D279" t="s">
        <v>10</v>
      </c>
      <c r="E279" t="s">
        <v>17</v>
      </c>
      <c r="F279" t="str">
        <f t="shared" si="4"/>
        <v>C3ModeradoDirectamente Indirectamente</v>
      </c>
      <c r="G279" t="s">
        <v>1298</v>
      </c>
      <c r="H279" t="s">
        <v>1393</v>
      </c>
    </row>
    <row r="280" spans="2:8" x14ac:dyDescent="0.3">
      <c r="B280" t="s">
        <v>1299</v>
      </c>
      <c r="C280" t="s">
        <v>415</v>
      </c>
      <c r="D280" t="s">
        <v>10</v>
      </c>
      <c r="E280" t="s">
        <v>16</v>
      </c>
      <c r="F280" t="str">
        <f t="shared" si="4"/>
        <v>C3ModeradoDirectamente No disminuye</v>
      </c>
      <c r="G280" t="s">
        <v>1298</v>
      </c>
      <c r="H280" t="s">
        <v>1393</v>
      </c>
    </row>
    <row r="281" spans="2:8" x14ac:dyDescent="0.3">
      <c r="B281" t="s">
        <v>1299</v>
      </c>
      <c r="C281" t="s">
        <v>415</v>
      </c>
      <c r="D281" t="s">
        <v>1385</v>
      </c>
      <c r="E281" t="s">
        <v>11</v>
      </c>
      <c r="F281" t="str">
        <f t="shared" si="4"/>
        <v>C3ModeradoNo DisminuyeDirectamente</v>
      </c>
      <c r="G281" t="s">
        <v>1311</v>
      </c>
      <c r="H281" t="s">
        <v>1400</v>
      </c>
    </row>
    <row r="282" spans="2:8" x14ac:dyDescent="0.3">
      <c r="B282" t="s">
        <v>1299</v>
      </c>
      <c r="C282" t="s">
        <v>415</v>
      </c>
      <c r="D282" t="s">
        <v>1385</v>
      </c>
      <c r="E282" t="s">
        <v>17</v>
      </c>
      <c r="F282" t="str">
        <f t="shared" si="4"/>
        <v>C3ModeradoNo DisminuyeIndirectamente</v>
      </c>
      <c r="G282" t="s">
        <v>1299</v>
      </c>
      <c r="H282" t="s">
        <v>1399</v>
      </c>
    </row>
    <row r="283" spans="2:8" x14ac:dyDescent="0.3">
      <c r="B283" t="s">
        <v>1299</v>
      </c>
      <c r="C283" t="s">
        <v>415</v>
      </c>
      <c r="D283" t="s">
        <v>1385</v>
      </c>
      <c r="E283" t="s">
        <v>16</v>
      </c>
      <c r="F283" t="str">
        <f t="shared" si="4"/>
        <v>C3ModeradoNo DisminuyeNo disminuye</v>
      </c>
      <c r="G283" t="s">
        <v>1299</v>
      </c>
      <c r="H283" t="s">
        <v>1399</v>
      </c>
    </row>
    <row r="284" spans="2:8" x14ac:dyDescent="0.3">
      <c r="B284" t="s">
        <v>1299</v>
      </c>
      <c r="C284" t="s">
        <v>1386</v>
      </c>
      <c r="D284" t="s">
        <v>10</v>
      </c>
      <c r="E284" t="s">
        <v>11</v>
      </c>
      <c r="F284" t="str">
        <f t="shared" si="4"/>
        <v>C3DebilDirectamente Directamente</v>
      </c>
      <c r="G284" t="s">
        <v>1299</v>
      </c>
      <c r="H284" t="s">
        <v>1399</v>
      </c>
    </row>
    <row r="285" spans="2:8" x14ac:dyDescent="0.3">
      <c r="B285" t="s">
        <v>1299</v>
      </c>
      <c r="C285" t="s">
        <v>1386</v>
      </c>
      <c r="D285" t="s">
        <v>10</v>
      </c>
      <c r="E285" t="s">
        <v>17</v>
      </c>
      <c r="F285" t="str">
        <f t="shared" si="4"/>
        <v>C3DebilDirectamente Indirectamente</v>
      </c>
      <c r="G285" t="s">
        <v>1299</v>
      </c>
      <c r="H285" t="s">
        <v>1399</v>
      </c>
    </row>
    <row r="286" spans="2:8" x14ac:dyDescent="0.3">
      <c r="B286" t="s">
        <v>1299</v>
      </c>
      <c r="C286" t="s">
        <v>1386</v>
      </c>
      <c r="D286" t="s">
        <v>10</v>
      </c>
      <c r="E286" t="s">
        <v>16</v>
      </c>
      <c r="F286" t="str">
        <f t="shared" si="4"/>
        <v>C3DebilDirectamente No disminuye</v>
      </c>
      <c r="G286" t="s">
        <v>1299</v>
      </c>
      <c r="H286" t="s">
        <v>1399</v>
      </c>
    </row>
    <row r="287" spans="2:8" x14ac:dyDescent="0.3">
      <c r="B287" t="s">
        <v>1299</v>
      </c>
      <c r="C287" t="s">
        <v>1386</v>
      </c>
      <c r="D287" t="s">
        <v>1385</v>
      </c>
      <c r="E287" t="s">
        <v>11</v>
      </c>
      <c r="F287" t="str">
        <f t="shared" si="4"/>
        <v>C3DebilNo DisminuyeDirectamente</v>
      </c>
      <c r="G287" t="s">
        <v>1299</v>
      </c>
      <c r="H287" t="s">
        <v>1399</v>
      </c>
    </row>
    <row r="288" spans="2:8" x14ac:dyDescent="0.3">
      <c r="B288" t="s">
        <v>1299</v>
      </c>
      <c r="C288" t="s">
        <v>1386</v>
      </c>
      <c r="D288" t="s">
        <v>1385</v>
      </c>
      <c r="E288" t="s">
        <v>17</v>
      </c>
      <c r="F288" t="str">
        <f t="shared" si="4"/>
        <v>C3DebilNo DisminuyeIndirectamente</v>
      </c>
      <c r="G288" t="s">
        <v>1299</v>
      </c>
      <c r="H288" t="s">
        <v>1399</v>
      </c>
    </row>
    <row r="289" spans="2:8" x14ac:dyDescent="0.3">
      <c r="B289" t="s">
        <v>1299</v>
      </c>
      <c r="C289" t="s">
        <v>1386</v>
      </c>
      <c r="D289" t="s">
        <v>1385</v>
      </c>
      <c r="E289" t="s">
        <v>16</v>
      </c>
      <c r="F289" t="str">
        <f t="shared" si="4"/>
        <v>C3DebilNo DisminuyeNo disminuye</v>
      </c>
      <c r="G289" t="s">
        <v>1299</v>
      </c>
      <c r="H289" t="s">
        <v>1399</v>
      </c>
    </row>
    <row r="290" spans="2:8" x14ac:dyDescent="0.3">
      <c r="B290" t="s">
        <v>1311</v>
      </c>
      <c r="C290" t="s">
        <v>313</v>
      </c>
      <c r="D290" t="s">
        <v>10</v>
      </c>
      <c r="E290" t="s">
        <v>11</v>
      </c>
      <c r="F290" t="str">
        <f t="shared" si="4"/>
        <v>C2FuerteDirectamente Directamente</v>
      </c>
      <c r="G290" t="s">
        <v>1279</v>
      </c>
      <c r="H290" t="s">
        <v>1389</v>
      </c>
    </row>
    <row r="291" spans="2:8" x14ac:dyDescent="0.3">
      <c r="B291" t="s">
        <v>1311</v>
      </c>
      <c r="C291" t="s">
        <v>313</v>
      </c>
      <c r="D291" t="s">
        <v>10</v>
      </c>
      <c r="E291" t="s">
        <v>17</v>
      </c>
      <c r="F291" t="str">
        <f t="shared" si="4"/>
        <v>C2FuerteDirectamente Indirectamente</v>
      </c>
      <c r="G291" t="s">
        <v>1279</v>
      </c>
      <c r="H291" t="s">
        <v>1389</v>
      </c>
    </row>
    <row r="292" spans="2:8" x14ac:dyDescent="0.3">
      <c r="B292" t="s">
        <v>1311</v>
      </c>
      <c r="C292" t="s">
        <v>313</v>
      </c>
      <c r="D292" t="s">
        <v>10</v>
      </c>
      <c r="E292" t="s">
        <v>16</v>
      </c>
      <c r="F292" t="str">
        <f t="shared" si="4"/>
        <v>C2FuerteDirectamente No disminuye</v>
      </c>
      <c r="G292" t="s">
        <v>1277</v>
      </c>
      <c r="H292" t="s">
        <v>1388</v>
      </c>
    </row>
    <row r="293" spans="2:8" x14ac:dyDescent="0.3">
      <c r="B293" t="s">
        <v>1311</v>
      </c>
      <c r="C293" t="s">
        <v>313</v>
      </c>
      <c r="D293" t="s">
        <v>1385</v>
      </c>
      <c r="E293" t="s">
        <v>11</v>
      </c>
      <c r="F293" t="str">
        <f t="shared" si="4"/>
        <v>C2FuerteNo DisminuyeDirectamente</v>
      </c>
      <c r="G293" t="s">
        <v>1323</v>
      </c>
      <c r="H293" t="s">
        <v>1401</v>
      </c>
    </row>
    <row r="294" spans="2:8" x14ac:dyDescent="0.3">
      <c r="B294" t="s">
        <v>1311</v>
      </c>
      <c r="C294" t="s">
        <v>313</v>
      </c>
      <c r="D294" t="s">
        <v>1385</v>
      </c>
      <c r="E294" t="s">
        <v>17</v>
      </c>
      <c r="F294" t="str">
        <f t="shared" si="4"/>
        <v>C2FuerteNo DisminuyeIndirectamente</v>
      </c>
      <c r="G294" t="s">
        <v>1311</v>
      </c>
      <c r="H294" t="s">
        <v>1400</v>
      </c>
    </row>
    <row r="295" spans="2:8" x14ac:dyDescent="0.3">
      <c r="B295" t="s">
        <v>1311</v>
      </c>
      <c r="C295" t="s">
        <v>313</v>
      </c>
      <c r="D295" t="s">
        <v>1385</v>
      </c>
      <c r="E295" t="s">
        <v>16</v>
      </c>
      <c r="F295" t="str">
        <f t="shared" si="4"/>
        <v>C2FuerteNo DisminuyeNo disminuye</v>
      </c>
      <c r="G295" t="s">
        <v>1311</v>
      </c>
      <c r="H295" t="s">
        <v>1400</v>
      </c>
    </row>
    <row r="296" spans="2:8" x14ac:dyDescent="0.3">
      <c r="B296" t="s">
        <v>1311</v>
      </c>
      <c r="C296" t="s">
        <v>415</v>
      </c>
      <c r="D296" t="s">
        <v>10</v>
      </c>
      <c r="E296" t="s">
        <v>11</v>
      </c>
      <c r="F296" t="str">
        <f t="shared" si="4"/>
        <v>C2ModeradoDirectamente Directamente</v>
      </c>
      <c r="G296" t="s">
        <v>1315</v>
      </c>
      <c r="H296" t="s">
        <v>1395</v>
      </c>
    </row>
    <row r="297" spans="2:8" x14ac:dyDescent="0.3">
      <c r="B297" t="s">
        <v>1311</v>
      </c>
      <c r="C297" t="s">
        <v>415</v>
      </c>
      <c r="D297" t="s">
        <v>10</v>
      </c>
      <c r="E297" t="s">
        <v>17</v>
      </c>
      <c r="F297" t="str">
        <f t="shared" si="4"/>
        <v>C2ModeradoDirectamente Indirectamente</v>
      </c>
      <c r="G297" t="s">
        <v>1304</v>
      </c>
      <c r="H297" t="s">
        <v>1394</v>
      </c>
    </row>
    <row r="298" spans="2:8" x14ac:dyDescent="0.3">
      <c r="B298" t="s">
        <v>1311</v>
      </c>
      <c r="C298" t="s">
        <v>415</v>
      </c>
      <c r="D298" t="s">
        <v>10</v>
      </c>
      <c r="E298" t="s">
        <v>16</v>
      </c>
      <c r="F298" t="str">
        <f t="shared" si="4"/>
        <v>C2ModeradoDirectamente No disminuye</v>
      </c>
      <c r="G298" t="s">
        <v>1304</v>
      </c>
      <c r="H298" t="s">
        <v>1394</v>
      </c>
    </row>
    <row r="299" spans="2:8" x14ac:dyDescent="0.3">
      <c r="B299" t="s">
        <v>1311</v>
      </c>
      <c r="C299" t="s">
        <v>415</v>
      </c>
      <c r="D299" t="s">
        <v>1385</v>
      </c>
      <c r="E299" t="s">
        <v>11</v>
      </c>
      <c r="F299" t="str">
        <f t="shared" si="4"/>
        <v>C2ModeradoNo DisminuyeDirectamente</v>
      </c>
      <c r="G299" t="s">
        <v>1323</v>
      </c>
      <c r="H299" t="s">
        <v>1401</v>
      </c>
    </row>
    <row r="300" spans="2:8" x14ac:dyDescent="0.3">
      <c r="B300" t="s">
        <v>1311</v>
      </c>
      <c r="C300" t="s">
        <v>415</v>
      </c>
      <c r="D300" t="s">
        <v>1385</v>
      </c>
      <c r="E300" t="s">
        <v>17</v>
      </c>
      <c r="F300" t="str">
        <f t="shared" si="4"/>
        <v>C2ModeradoNo DisminuyeIndirectamente</v>
      </c>
      <c r="G300" t="s">
        <v>1311</v>
      </c>
      <c r="H300" t="s">
        <v>1400</v>
      </c>
    </row>
    <row r="301" spans="2:8" x14ac:dyDescent="0.3">
      <c r="B301" t="s">
        <v>1311</v>
      </c>
      <c r="C301" t="s">
        <v>415</v>
      </c>
      <c r="D301" t="s">
        <v>1385</v>
      </c>
      <c r="E301" t="s">
        <v>16</v>
      </c>
      <c r="F301" t="str">
        <f t="shared" si="4"/>
        <v>C2ModeradoNo DisminuyeNo disminuye</v>
      </c>
      <c r="G301" t="s">
        <v>1311</v>
      </c>
      <c r="H301" t="s">
        <v>1400</v>
      </c>
    </row>
    <row r="302" spans="2:8" x14ac:dyDescent="0.3">
      <c r="B302" t="s">
        <v>1311</v>
      </c>
      <c r="C302" t="s">
        <v>1386</v>
      </c>
      <c r="D302" t="s">
        <v>10</v>
      </c>
      <c r="E302" t="s">
        <v>11</v>
      </c>
      <c r="F302" t="str">
        <f t="shared" si="4"/>
        <v>C2DebilDirectamente Directamente</v>
      </c>
      <c r="G302" t="s">
        <v>1311</v>
      </c>
      <c r="H302" t="s">
        <v>1400</v>
      </c>
    </row>
    <row r="303" spans="2:8" x14ac:dyDescent="0.3">
      <c r="B303" t="s">
        <v>1311</v>
      </c>
      <c r="C303" t="s">
        <v>1386</v>
      </c>
      <c r="D303" t="s">
        <v>10</v>
      </c>
      <c r="E303" t="s">
        <v>17</v>
      </c>
      <c r="F303" t="str">
        <f t="shared" si="4"/>
        <v>C2DebilDirectamente Indirectamente</v>
      </c>
      <c r="G303" t="s">
        <v>1311</v>
      </c>
      <c r="H303" t="s">
        <v>1400</v>
      </c>
    </row>
    <row r="304" spans="2:8" x14ac:dyDescent="0.3">
      <c r="B304" t="s">
        <v>1311</v>
      </c>
      <c r="C304" t="s">
        <v>1386</v>
      </c>
      <c r="D304" t="s">
        <v>10</v>
      </c>
      <c r="E304" t="s">
        <v>16</v>
      </c>
      <c r="F304" t="str">
        <f t="shared" si="4"/>
        <v>C2DebilDirectamente No disminuye</v>
      </c>
      <c r="G304" t="s">
        <v>1311</v>
      </c>
      <c r="H304" t="s">
        <v>1400</v>
      </c>
    </row>
    <row r="305" spans="2:8" x14ac:dyDescent="0.3">
      <c r="B305" t="s">
        <v>1311</v>
      </c>
      <c r="C305" t="s">
        <v>1386</v>
      </c>
      <c r="D305" t="s">
        <v>1385</v>
      </c>
      <c r="E305" t="s">
        <v>11</v>
      </c>
      <c r="F305" t="str">
        <f t="shared" si="4"/>
        <v>C2DebilNo DisminuyeDirectamente</v>
      </c>
      <c r="G305" t="s">
        <v>1311</v>
      </c>
      <c r="H305" t="s">
        <v>1400</v>
      </c>
    </row>
    <row r="306" spans="2:8" x14ac:dyDescent="0.3">
      <c r="B306" t="s">
        <v>1311</v>
      </c>
      <c r="C306" t="s">
        <v>1386</v>
      </c>
      <c r="D306" t="s">
        <v>1385</v>
      </c>
      <c r="E306" t="s">
        <v>17</v>
      </c>
      <c r="F306" t="str">
        <f t="shared" si="4"/>
        <v>C2DebilNo DisminuyeIndirectamente</v>
      </c>
      <c r="G306" t="s">
        <v>1311</v>
      </c>
      <c r="H306" t="s">
        <v>1400</v>
      </c>
    </row>
    <row r="307" spans="2:8" x14ac:dyDescent="0.3">
      <c r="B307" t="s">
        <v>1311</v>
      </c>
      <c r="C307" t="s">
        <v>1386</v>
      </c>
      <c r="D307" t="s">
        <v>1385</v>
      </c>
      <c r="E307" t="s">
        <v>16</v>
      </c>
      <c r="F307" t="str">
        <f t="shared" si="4"/>
        <v>C2DebilNo DisminuyeNo disminuye</v>
      </c>
      <c r="G307" t="s">
        <v>1311</v>
      </c>
      <c r="H307" t="s">
        <v>1400</v>
      </c>
    </row>
    <row r="308" spans="2:8" x14ac:dyDescent="0.3">
      <c r="B308" t="s">
        <v>1323</v>
      </c>
      <c r="C308" t="s">
        <v>313</v>
      </c>
      <c r="D308" t="s">
        <v>10</v>
      </c>
      <c r="E308" t="s">
        <v>11</v>
      </c>
      <c r="F308" t="str">
        <f t="shared" si="4"/>
        <v>C1FuerteDirectamente Directamente</v>
      </c>
      <c r="G308" t="s">
        <v>1279</v>
      </c>
      <c r="H308" t="s">
        <v>1389</v>
      </c>
    </row>
    <row r="309" spans="2:8" x14ac:dyDescent="0.3">
      <c r="B309" t="s">
        <v>1323</v>
      </c>
      <c r="C309" t="s">
        <v>313</v>
      </c>
      <c r="D309" t="s">
        <v>10</v>
      </c>
      <c r="E309" t="s">
        <v>17</v>
      </c>
      <c r="F309" t="str">
        <f t="shared" si="4"/>
        <v>C1FuerteDirectamente Indirectamente</v>
      </c>
      <c r="G309" t="s">
        <v>1279</v>
      </c>
      <c r="H309" t="s">
        <v>1389</v>
      </c>
    </row>
    <row r="310" spans="2:8" x14ac:dyDescent="0.3">
      <c r="B310" t="s">
        <v>1323</v>
      </c>
      <c r="C310" t="s">
        <v>313</v>
      </c>
      <c r="D310" t="s">
        <v>10</v>
      </c>
      <c r="E310" t="s">
        <v>16</v>
      </c>
      <c r="F310" t="str">
        <f t="shared" si="4"/>
        <v>C1FuerteDirectamente No disminuye</v>
      </c>
      <c r="G310" t="s">
        <v>1279</v>
      </c>
      <c r="H310" t="s">
        <v>1389</v>
      </c>
    </row>
    <row r="311" spans="2:8" x14ac:dyDescent="0.3">
      <c r="B311" t="s">
        <v>1323</v>
      </c>
      <c r="C311" t="s">
        <v>313</v>
      </c>
      <c r="D311" t="s">
        <v>1385</v>
      </c>
      <c r="E311" t="s">
        <v>11</v>
      </c>
      <c r="F311" t="str">
        <f t="shared" si="4"/>
        <v>C1FuerteNo DisminuyeDirectamente</v>
      </c>
      <c r="G311" t="s">
        <v>1323</v>
      </c>
      <c r="H311" t="s">
        <v>1401</v>
      </c>
    </row>
    <row r="312" spans="2:8" x14ac:dyDescent="0.3">
      <c r="B312" t="s">
        <v>1323</v>
      </c>
      <c r="C312" t="s">
        <v>313</v>
      </c>
      <c r="D312" t="s">
        <v>1385</v>
      </c>
      <c r="E312" t="s">
        <v>17</v>
      </c>
      <c r="F312" t="str">
        <f t="shared" si="4"/>
        <v>C1FuerteNo DisminuyeIndirectamente</v>
      </c>
      <c r="G312" t="s">
        <v>1323</v>
      </c>
      <c r="H312" t="s">
        <v>1401</v>
      </c>
    </row>
    <row r="313" spans="2:8" x14ac:dyDescent="0.3">
      <c r="B313" t="s">
        <v>1323</v>
      </c>
      <c r="C313" t="s">
        <v>313</v>
      </c>
      <c r="D313" t="s">
        <v>1385</v>
      </c>
      <c r="E313" t="s">
        <v>16</v>
      </c>
      <c r="F313" t="str">
        <f t="shared" si="4"/>
        <v>C1FuerteNo DisminuyeNo disminuye</v>
      </c>
      <c r="G313" t="s">
        <v>1323</v>
      </c>
      <c r="H313" t="s">
        <v>1401</v>
      </c>
    </row>
    <row r="314" spans="2:8" x14ac:dyDescent="0.3">
      <c r="B314" t="s">
        <v>1323</v>
      </c>
      <c r="C314" t="s">
        <v>415</v>
      </c>
      <c r="D314" t="s">
        <v>10</v>
      </c>
      <c r="E314" t="s">
        <v>11</v>
      </c>
      <c r="F314" t="str">
        <f t="shared" si="4"/>
        <v>C1ModeradoDirectamente Directamente</v>
      </c>
      <c r="G314" t="s">
        <v>1315</v>
      </c>
      <c r="H314" t="s">
        <v>1395</v>
      </c>
    </row>
    <row r="315" spans="2:8" x14ac:dyDescent="0.3">
      <c r="B315" t="s">
        <v>1323</v>
      </c>
      <c r="C315" t="s">
        <v>415</v>
      </c>
      <c r="D315" t="s">
        <v>10</v>
      </c>
      <c r="E315" t="s">
        <v>17</v>
      </c>
      <c r="F315" t="str">
        <f t="shared" si="4"/>
        <v>C1ModeradoDirectamente Indirectamente</v>
      </c>
      <c r="G315" t="s">
        <v>1315</v>
      </c>
      <c r="H315" t="s">
        <v>1395</v>
      </c>
    </row>
    <row r="316" spans="2:8" x14ac:dyDescent="0.3">
      <c r="B316" t="s">
        <v>1323</v>
      </c>
      <c r="C316" t="s">
        <v>415</v>
      </c>
      <c r="D316" t="s">
        <v>10</v>
      </c>
      <c r="E316" t="s">
        <v>16</v>
      </c>
      <c r="F316" t="str">
        <f t="shared" si="4"/>
        <v>C1ModeradoDirectamente No disminuye</v>
      </c>
      <c r="G316" t="s">
        <v>1315</v>
      </c>
      <c r="H316" t="s">
        <v>1395</v>
      </c>
    </row>
    <row r="317" spans="2:8" x14ac:dyDescent="0.3">
      <c r="B317" t="s">
        <v>1323</v>
      </c>
      <c r="C317" t="s">
        <v>415</v>
      </c>
      <c r="D317" t="s">
        <v>1385</v>
      </c>
      <c r="E317" t="s">
        <v>11</v>
      </c>
      <c r="F317" t="str">
        <f t="shared" si="4"/>
        <v>C1ModeradoNo DisminuyeDirectamente</v>
      </c>
      <c r="G317" t="s">
        <v>1323</v>
      </c>
      <c r="H317" t="s">
        <v>1401</v>
      </c>
    </row>
    <row r="318" spans="2:8" x14ac:dyDescent="0.3">
      <c r="B318" t="s">
        <v>1323</v>
      </c>
      <c r="C318" t="s">
        <v>415</v>
      </c>
      <c r="D318" t="s">
        <v>1385</v>
      </c>
      <c r="E318" t="s">
        <v>17</v>
      </c>
      <c r="F318" t="str">
        <f t="shared" si="4"/>
        <v>C1ModeradoNo DisminuyeIndirectamente</v>
      </c>
      <c r="G318" t="s">
        <v>1323</v>
      </c>
      <c r="H318" t="s">
        <v>1401</v>
      </c>
    </row>
    <row r="319" spans="2:8" x14ac:dyDescent="0.3">
      <c r="B319" t="s">
        <v>1323</v>
      </c>
      <c r="C319" t="s">
        <v>415</v>
      </c>
      <c r="D319" t="s">
        <v>1385</v>
      </c>
      <c r="E319" t="s">
        <v>16</v>
      </c>
      <c r="F319" t="str">
        <f t="shared" si="4"/>
        <v>C1ModeradoNo DisminuyeNo disminuye</v>
      </c>
      <c r="G319" t="s">
        <v>1323</v>
      </c>
      <c r="H319" t="s">
        <v>1401</v>
      </c>
    </row>
    <row r="320" spans="2:8" x14ac:dyDescent="0.3">
      <c r="B320" t="s">
        <v>1323</v>
      </c>
      <c r="C320" t="s">
        <v>1386</v>
      </c>
      <c r="D320" t="s">
        <v>10</v>
      </c>
      <c r="E320" t="s">
        <v>11</v>
      </c>
      <c r="F320" t="str">
        <f t="shared" si="4"/>
        <v>C1DebilDirectamente Directamente</v>
      </c>
      <c r="G320" t="s">
        <v>1323</v>
      </c>
      <c r="H320" t="s">
        <v>1401</v>
      </c>
    </row>
    <row r="321" spans="2:8" x14ac:dyDescent="0.3">
      <c r="B321" t="s">
        <v>1323</v>
      </c>
      <c r="C321" t="s">
        <v>1386</v>
      </c>
      <c r="D321" t="s">
        <v>10</v>
      </c>
      <c r="E321" t="s">
        <v>17</v>
      </c>
      <c r="F321" t="str">
        <f t="shared" si="4"/>
        <v>C1DebilDirectamente Indirectamente</v>
      </c>
      <c r="G321" t="s">
        <v>1323</v>
      </c>
      <c r="H321" t="s">
        <v>1401</v>
      </c>
    </row>
    <row r="322" spans="2:8" x14ac:dyDescent="0.3">
      <c r="B322" t="s">
        <v>1323</v>
      </c>
      <c r="C322" t="s">
        <v>1386</v>
      </c>
      <c r="D322" t="s">
        <v>10</v>
      </c>
      <c r="E322" t="s">
        <v>16</v>
      </c>
      <c r="F322" t="str">
        <f t="shared" si="4"/>
        <v>C1DebilDirectamente No disminuye</v>
      </c>
      <c r="G322" t="s">
        <v>1323</v>
      </c>
      <c r="H322" t="s">
        <v>1401</v>
      </c>
    </row>
    <row r="323" spans="2:8" x14ac:dyDescent="0.3">
      <c r="B323" t="s">
        <v>1323</v>
      </c>
      <c r="C323" t="s">
        <v>1386</v>
      </c>
      <c r="D323" t="s">
        <v>1385</v>
      </c>
      <c r="E323" t="s">
        <v>11</v>
      </c>
      <c r="F323" t="str">
        <f t="shared" ref="F323:F386" si="5">CONCATENATE(B323,C323,D323,E323)</f>
        <v>C1DebilNo DisminuyeDirectamente</v>
      </c>
      <c r="G323" t="s">
        <v>1323</v>
      </c>
      <c r="H323" t="s">
        <v>1401</v>
      </c>
    </row>
    <row r="324" spans="2:8" x14ac:dyDescent="0.3">
      <c r="B324" t="s">
        <v>1323</v>
      </c>
      <c r="C324" t="s">
        <v>1386</v>
      </c>
      <c r="D324" t="s">
        <v>1385</v>
      </c>
      <c r="E324" t="s">
        <v>17</v>
      </c>
      <c r="F324" t="str">
        <f t="shared" si="5"/>
        <v>C1DebilNo DisminuyeIndirectamente</v>
      </c>
      <c r="G324" t="s">
        <v>1323</v>
      </c>
      <c r="H324" t="s">
        <v>1401</v>
      </c>
    </row>
    <row r="325" spans="2:8" x14ac:dyDescent="0.3">
      <c r="B325" t="s">
        <v>1323</v>
      </c>
      <c r="C325" t="s">
        <v>1386</v>
      </c>
      <c r="D325" t="s">
        <v>1385</v>
      </c>
      <c r="E325" t="s">
        <v>16</v>
      </c>
      <c r="F325" t="str">
        <f t="shared" si="5"/>
        <v>C1DebilNo DisminuyeNo disminuye</v>
      </c>
      <c r="G325" t="s">
        <v>1323</v>
      </c>
      <c r="H325" t="s">
        <v>1401</v>
      </c>
    </row>
    <row r="326" spans="2:8" x14ac:dyDescent="0.3">
      <c r="B326" t="s">
        <v>1258</v>
      </c>
      <c r="C326" t="s">
        <v>313</v>
      </c>
      <c r="D326" t="s">
        <v>10</v>
      </c>
      <c r="E326" t="s">
        <v>11</v>
      </c>
      <c r="F326" t="str">
        <f t="shared" si="5"/>
        <v>D6FuerteDirectamente Directamente</v>
      </c>
      <c r="G326" t="s">
        <v>1281</v>
      </c>
      <c r="H326" t="s">
        <v>1390</v>
      </c>
    </row>
    <row r="327" spans="2:8" x14ac:dyDescent="0.3">
      <c r="B327" t="s">
        <v>1258</v>
      </c>
      <c r="C327" t="s">
        <v>313</v>
      </c>
      <c r="D327" t="s">
        <v>10</v>
      </c>
      <c r="E327" t="s">
        <v>17</v>
      </c>
      <c r="F327" t="str">
        <f t="shared" si="5"/>
        <v>D6FuerteDirectamente Indirectamente</v>
      </c>
      <c r="G327" t="s">
        <v>1271</v>
      </c>
      <c r="H327" t="s">
        <v>1391</v>
      </c>
    </row>
    <row r="328" spans="2:8" x14ac:dyDescent="0.3">
      <c r="B328" t="s">
        <v>1258</v>
      </c>
      <c r="C328" t="s">
        <v>313</v>
      </c>
      <c r="D328" t="s">
        <v>10</v>
      </c>
      <c r="E328" t="s">
        <v>16</v>
      </c>
      <c r="F328" t="str">
        <f t="shared" si="5"/>
        <v>D6FuerteDirectamente No disminuye</v>
      </c>
      <c r="G328" t="s">
        <v>1256</v>
      </c>
      <c r="H328" t="s">
        <v>1392</v>
      </c>
    </row>
    <row r="329" spans="2:8" x14ac:dyDescent="0.3">
      <c r="B329" t="s">
        <v>1258</v>
      </c>
      <c r="C329" t="s">
        <v>313</v>
      </c>
      <c r="D329" t="s">
        <v>1385</v>
      </c>
      <c r="E329" t="s">
        <v>11</v>
      </c>
      <c r="F329" t="str">
        <f t="shared" si="5"/>
        <v>D6FuerteNo DisminuyeDirectamente</v>
      </c>
      <c r="G329" t="s">
        <v>1283</v>
      </c>
      <c r="H329" t="s">
        <v>1402</v>
      </c>
    </row>
    <row r="330" spans="2:8" x14ac:dyDescent="0.3">
      <c r="B330" t="s">
        <v>1258</v>
      </c>
      <c r="C330" t="s">
        <v>313</v>
      </c>
      <c r="D330" t="s">
        <v>1385</v>
      </c>
      <c r="E330" t="s">
        <v>17</v>
      </c>
      <c r="F330" t="str">
        <f t="shared" si="5"/>
        <v>D6FuerteNo DisminuyeIndirectamente</v>
      </c>
      <c r="G330" t="s">
        <v>1258</v>
      </c>
      <c r="H330" t="s">
        <v>1403</v>
      </c>
    </row>
    <row r="331" spans="2:8" x14ac:dyDescent="0.3">
      <c r="B331" t="s">
        <v>1258</v>
      </c>
      <c r="C331" t="s">
        <v>313</v>
      </c>
      <c r="D331" t="s">
        <v>1385</v>
      </c>
      <c r="E331" t="s">
        <v>16</v>
      </c>
      <c r="F331" t="str">
        <f t="shared" si="5"/>
        <v>D6FuerteNo DisminuyeNo disminuye</v>
      </c>
      <c r="G331" t="s">
        <v>1258</v>
      </c>
      <c r="H331" t="s">
        <v>1403</v>
      </c>
    </row>
    <row r="332" spans="2:8" x14ac:dyDescent="0.3">
      <c r="B332" t="s">
        <v>1258</v>
      </c>
      <c r="C332" t="s">
        <v>415</v>
      </c>
      <c r="D332" t="s">
        <v>10</v>
      </c>
      <c r="E332" t="s">
        <v>11</v>
      </c>
      <c r="F332" t="str">
        <f t="shared" si="5"/>
        <v>D6ModeradoDirectamente Directamente</v>
      </c>
      <c r="G332" t="s">
        <v>1272</v>
      </c>
      <c r="H332" t="s">
        <v>1397</v>
      </c>
    </row>
    <row r="333" spans="2:8" x14ac:dyDescent="0.3">
      <c r="B333" t="s">
        <v>1258</v>
      </c>
      <c r="C333" t="s">
        <v>415</v>
      </c>
      <c r="D333" t="s">
        <v>10</v>
      </c>
      <c r="E333" t="s">
        <v>17</v>
      </c>
      <c r="F333" t="str">
        <f t="shared" si="5"/>
        <v>D6ModeradoDirectamente Indirectamente</v>
      </c>
      <c r="G333" t="s">
        <v>1257</v>
      </c>
      <c r="H333" t="s">
        <v>1398</v>
      </c>
    </row>
    <row r="334" spans="2:8" x14ac:dyDescent="0.3">
      <c r="B334" t="s">
        <v>1258</v>
      </c>
      <c r="C334" t="s">
        <v>415</v>
      </c>
      <c r="D334" t="s">
        <v>10</v>
      </c>
      <c r="E334" t="s">
        <v>16</v>
      </c>
      <c r="F334" t="str">
        <f t="shared" si="5"/>
        <v>D6ModeradoDirectamente No disminuye</v>
      </c>
      <c r="G334" t="s">
        <v>1257</v>
      </c>
      <c r="H334" t="s">
        <v>1398</v>
      </c>
    </row>
    <row r="335" spans="2:8" x14ac:dyDescent="0.3">
      <c r="B335" t="s">
        <v>1258</v>
      </c>
      <c r="C335" t="s">
        <v>415</v>
      </c>
      <c r="D335" t="s">
        <v>1385</v>
      </c>
      <c r="E335" t="s">
        <v>11</v>
      </c>
      <c r="F335" t="str">
        <f t="shared" si="5"/>
        <v>D6ModeradoNo DisminuyeDirectamente</v>
      </c>
      <c r="G335" t="s">
        <v>1283</v>
      </c>
      <c r="H335" t="s">
        <v>1402</v>
      </c>
    </row>
    <row r="336" spans="2:8" x14ac:dyDescent="0.3">
      <c r="B336" t="s">
        <v>1258</v>
      </c>
      <c r="C336" t="s">
        <v>415</v>
      </c>
      <c r="D336" t="s">
        <v>1385</v>
      </c>
      <c r="E336" t="s">
        <v>17</v>
      </c>
      <c r="F336" t="str">
        <f t="shared" si="5"/>
        <v>D6ModeradoNo DisminuyeIndirectamente</v>
      </c>
      <c r="G336" t="s">
        <v>1258</v>
      </c>
      <c r="H336" t="s">
        <v>1403</v>
      </c>
    </row>
    <row r="337" spans="2:8" x14ac:dyDescent="0.3">
      <c r="B337" t="s">
        <v>1258</v>
      </c>
      <c r="C337" t="s">
        <v>415</v>
      </c>
      <c r="D337" t="s">
        <v>1385</v>
      </c>
      <c r="E337" t="s">
        <v>16</v>
      </c>
      <c r="F337" t="str">
        <f t="shared" si="5"/>
        <v>D6ModeradoNo DisminuyeNo disminuye</v>
      </c>
      <c r="G337" t="s">
        <v>1258</v>
      </c>
      <c r="H337" t="s">
        <v>1403</v>
      </c>
    </row>
    <row r="338" spans="2:8" x14ac:dyDescent="0.3">
      <c r="B338" t="s">
        <v>1258</v>
      </c>
      <c r="C338" t="s">
        <v>1386</v>
      </c>
      <c r="D338" t="s">
        <v>10</v>
      </c>
      <c r="E338" t="s">
        <v>11</v>
      </c>
      <c r="F338" t="str">
        <f t="shared" si="5"/>
        <v>D6DebilDirectamente Directamente</v>
      </c>
      <c r="G338" t="s">
        <v>1258</v>
      </c>
      <c r="H338" t="s">
        <v>1403</v>
      </c>
    </row>
    <row r="339" spans="2:8" x14ac:dyDescent="0.3">
      <c r="B339" t="s">
        <v>1258</v>
      </c>
      <c r="C339" t="s">
        <v>1386</v>
      </c>
      <c r="D339" t="s">
        <v>10</v>
      </c>
      <c r="E339" t="s">
        <v>17</v>
      </c>
      <c r="F339" t="str">
        <f t="shared" si="5"/>
        <v>D6DebilDirectamente Indirectamente</v>
      </c>
      <c r="G339" t="s">
        <v>1258</v>
      </c>
      <c r="H339" t="s">
        <v>1403</v>
      </c>
    </row>
    <row r="340" spans="2:8" x14ac:dyDescent="0.3">
      <c r="B340" t="s">
        <v>1258</v>
      </c>
      <c r="C340" t="s">
        <v>1386</v>
      </c>
      <c r="D340" t="s">
        <v>10</v>
      </c>
      <c r="E340" t="s">
        <v>16</v>
      </c>
      <c r="F340" t="str">
        <f t="shared" si="5"/>
        <v>D6DebilDirectamente No disminuye</v>
      </c>
      <c r="G340" t="s">
        <v>1258</v>
      </c>
      <c r="H340" t="s">
        <v>1403</v>
      </c>
    </row>
    <row r="341" spans="2:8" x14ac:dyDescent="0.3">
      <c r="B341" t="s">
        <v>1258</v>
      </c>
      <c r="C341" t="s">
        <v>1386</v>
      </c>
      <c r="D341" t="s">
        <v>1385</v>
      </c>
      <c r="E341" t="s">
        <v>11</v>
      </c>
      <c r="F341" t="str">
        <f t="shared" si="5"/>
        <v>D6DebilNo DisminuyeDirectamente</v>
      </c>
      <c r="G341" t="s">
        <v>1258</v>
      </c>
      <c r="H341" t="s">
        <v>1403</v>
      </c>
    </row>
    <row r="342" spans="2:8" x14ac:dyDescent="0.3">
      <c r="B342" t="s">
        <v>1258</v>
      </c>
      <c r="C342" t="s">
        <v>1386</v>
      </c>
      <c r="D342" t="s">
        <v>1385</v>
      </c>
      <c r="E342" t="s">
        <v>17</v>
      </c>
      <c r="F342" t="str">
        <f t="shared" si="5"/>
        <v>D6DebilNo DisminuyeIndirectamente</v>
      </c>
      <c r="G342" t="s">
        <v>1258</v>
      </c>
      <c r="H342" t="s">
        <v>1403</v>
      </c>
    </row>
    <row r="343" spans="2:8" x14ac:dyDescent="0.3">
      <c r="B343" t="s">
        <v>1258</v>
      </c>
      <c r="C343" t="s">
        <v>1386</v>
      </c>
      <c r="D343" t="s">
        <v>1385</v>
      </c>
      <c r="E343" t="s">
        <v>16</v>
      </c>
      <c r="F343" t="str">
        <f t="shared" si="5"/>
        <v>D6DebilNo DisminuyeNo disminuye</v>
      </c>
      <c r="G343" t="s">
        <v>1258</v>
      </c>
      <c r="H343" t="s">
        <v>1403</v>
      </c>
    </row>
    <row r="344" spans="2:8" x14ac:dyDescent="0.3">
      <c r="B344" t="s">
        <v>1273</v>
      </c>
      <c r="C344" t="s">
        <v>313</v>
      </c>
      <c r="D344" t="s">
        <v>10</v>
      </c>
      <c r="E344" t="s">
        <v>11</v>
      </c>
      <c r="F344" t="str">
        <f t="shared" si="5"/>
        <v>D5FuerteDirectamente Directamente</v>
      </c>
      <c r="G344" t="s">
        <v>1298</v>
      </c>
      <c r="H344" t="s">
        <v>1393</v>
      </c>
    </row>
    <row r="345" spans="2:8" x14ac:dyDescent="0.3">
      <c r="B345" t="s">
        <v>1273</v>
      </c>
      <c r="C345" t="s">
        <v>313</v>
      </c>
      <c r="D345" t="s">
        <v>10</v>
      </c>
      <c r="E345" t="s">
        <v>17</v>
      </c>
      <c r="F345" t="str">
        <f t="shared" si="5"/>
        <v>D5FuerteDirectamente Indirectamente</v>
      </c>
      <c r="G345" t="s">
        <v>1281</v>
      </c>
      <c r="H345" t="s">
        <v>1390</v>
      </c>
    </row>
    <row r="346" spans="2:8" x14ac:dyDescent="0.3">
      <c r="B346" t="s">
        <v>1273</v>
      </c>
      <c r="C346" t="s">
        <v>313</v>
      </c>
      <c r="D346" t="s">
        <v>10</v>
      </c>
      <c r="E346" t="s">
        <v>16</v>
      </c>
      <c r="F346" t="str">
        <f t="shared" si="5"/>
        <v>D5FuerteDirectamente No disminuye</v>
      </c>
      <c r="G346" t="s">
        <v>1271</v>
      </c>
      <c r="H346" t="s">
        <v>1391</v>
      </c>
    </row>
    <row r="347" spans="2:8" x14ac:dyDescent="0.3">
      <c r="B347" t="s">
        <v>1273</v>
      </c>
      <c r="C347" t="s">
        <v>313</v>
      </c>
      <c r="D347" t="s">
        <v>1385</v>
      </c>
      <c r="E347" t="s">
        <v>11</v>
      </c>
      <c r="F347" t="str">
        <f t="shared" si="5"/>
        <v>D5FuerteNo DisminuyeDirectamente</v>
      </c>
      <c r="G347" t="s">
        <v>1300</v>
      </c>
      <c r="H347" t="s">
        <v>1404</v>
      </c>
    </row>
    <row r="348" spans="2:8" x14ac:dyDescent="0.3">
      <c r="B348" t="s">
        <v>1273</v>
      </c>
      <c r="C348" t="s">
        <v>313</v>
      </c>
      <c r="D348" t="s">
        <v>1385</v>
      </c>
      <c r="E348" t="s">
        <v>17</v>
      </c>
      <c r="F348" t="str">
        <f t="shared" si="5"/>
        <v>D5FuerteNo DisminuyeIndirectamente</v>
      </c>
      <c r="G348" t="s">
        <v>1273</v>
      </c>
      <c r="H348" t="s">
        <v>1405</v>
      </c>
    </row>
    <row r="349" spans="2:8" x14ac:dyDescent="0.3">
      <c r="B349" t="s">
        <v>1273</v>
      </c>
      <c r="C349" t="s">
        <v>313</v>
      </c>
      <c r="D349" t="s">
        <v>1385</v>
      </c>
      <c r="E349" t="s">
        <v>16</v>
      </c>
      <c r="F349" t="str">
        <f t="shared" si="5"/>
        <v>D5FuerteNo DisminuyeNo disminuye</v>
      </c>
      <c r="G349" t="s">
        <v>1273</v>
      </c>
      <c r="H349" t="s">
        <v>1405</v>
      </c>
    </row>
    <row r="350" spans="2:8" x14ac:dyDescent="0.3">
      <c r="B350" t="s">
        <v>1273</v>
      </c>
      <c r="C350" t="s">
        <v>415</v>
      </c>
      <c r="D350" t="s">
        <v>10</v>
      </c>
      <c r="E350" t="s">
        <v>11</v>
      </c>
      <c r="F350" t="str">
        <f t="shared" si="5"/>
        <v>D5ModeradoDirectamente Directamente</v>
      </c>
      <c r="G350" t="s">
        <v>1282</v>
      </c>
      <c r="H350" t="s">
        <v>1396</v>
      </c>
    </row>
    <row r="351" spans="2:8" x14ac:dyDescent="0.3">
      <c r="B351" t="s">
        <v>1273</v>
      </c>
      <c r="C351" t="s">
        <v>415</v>
      </c>
      <c r="D351" t="s">
        <v>10</v>
      </c>
      <c r="E351" t="s">
        <v>17</v>
      </c>
      <c r="F351" t="str">
        <f t="shared" si="5"/>
        <v>D5ModeradoDirectamente Indirectamente</v>
      </c>
      <c r="G351" t="s">
        <v>1272</v>
      </c>
      <c r="H351" t="s">
        <v>1397</v>
      </c>
    </row>
    <row r="352" spans="2:8" x14ac:dyDescent="0.3">
      <c r="B352" t="s">
        <v>1273</v>
      </c>
      <c r="C352" t="s">
        <v>415</v>
      </c>
      <c r="D352" t="s">
        <v>10</v>
      </c>
      <c r="E352" t="s">
        <v>16</v>
      </c>
      <c r="F352" t="str">
        <f t="shared" si="5"/>
        <v>D5ModeradoDirectamente No disminuye</v>
      </c>
      <c r="G352" t="s">
        <v>1272</v>
      </c>
      <c r="H352" t="s">
        <v>1397</v>
      </c>
    </row>
    <row r="353" spans="2:8" x14ac:dyDescent="0.3">
      <c r="B353" t="s">
        <v>1273</v>
      </c>
      <c r="C353" t="s">
        <v>415</v>
      </c>
      <c r="D353" t="s">
        <v>1385</v>
      </c>
      <c r="E353" t="s">
        <v>11</v>
      </c>
      <c r="F353" t="str">
        <f t="shared" si="5"/>
        <v>D5ModeradoNo DisminuyeDirectamente</v>
      </c>
      <c r="G353" t="s">
        <v>1283</v>
      </c>
      <c r="H353" t="s">
        <v>1402</v>
      </c>
    </row>
    <row r="354" spans="2:8" x14ac:dyDescent="0.3">
      <c r="B354" t="s">
        <v>1273</v>
      </c>
      <c r="C354" t="s">
        <v>415</v>
      </c>
      <c r="D354" t="s">
        <v>1385</v>
      </c>
      <c r="E354" t="s">
        <v>17</v>
      </c>
      <c r="F354" t="str">
        <f t="shared" si="5"/>
        <v>D5ModeradoNo DisminuyeIndirectamente</v>
      </c>
      <c r="G354" t="s">
        <v>1273</v>
      </c>
      <c r="H354" t="s">
        <v>1405</v>
      </c>
    </row>
    <row r="355" spans="2:8" x14ac:dyDescent="0.3">
      <c r="B355" t="s">
        <v>1273</v>
      </c>
      <c r="C355" t="s">
        <v>415</v>
      </c>
      <c r="D355" t="s">
        <v>1385</v>
      </c>
      <c r="E355" t="s">
        <v>16</v>
      </c>
      <c r="F355" t="str">
        <f t="shared" si="5"/>
        <v>D5ModeradoNo DisminuyeNo disminuye</v>
      </c>
      <c r="G355" t="s">
        <v>1273</v>
      </c>
      <c r="H355" t="s">
        <v>1405</v>
      </c>
    </row>
    <row r="356" spans="2:8" x14ac:dyDescent="0.3">
      <c r="B356" t="s">
        <v>1273</v>
      </c>
      <c r="C356" t="s">
        <v>1386</v>
      </c>
      <c r="D356" t="s">
        <v>10</v>
      </c>
      <c r="E356" t="s">
        <v>11</v>
      </c>
      <c r="F356" t="str">
        <f t="shared" si="5"/>
        <v>D5DebilDirectamente Directamente</v>
      </c>
      <c r="G356" t="s">
        <v>1273</v>
      </c>
      <c r="H356" t="s">
        <v>1405</v>
      </c>
    </row>
    <row r="357" spans="2:8" x14ac:dyDescent="0.3">
      <c r="B357" t="s">
        <v>1273</v>
      </c>
      <c r="C357" t="s">
        <v>1386</v>
      </c>
      <c r="D357" t="s">
        <v>10</v>
      </c>
      <c r="E357" t="s">
        <v>17</v>
      </c>
      <c r="F357" t="str">
        <f t="shared" si="5"/>
        <v>D5DebilDirectamente Indirectamente</v>
      </c>
      <c r="G357" t="s">
        <v>1273</v>
      </c>
      <c r="H357" t="s">
        <v>1405</v>
      </c>
    </row>
    <row r="358" spans="2:8" x14ac:dyDescent="0.3">
      <c r="B358" t="s">
        <v>1273</v>
      </c>
      <c r="C358" t="s">
        <v>1386</v>
      </c>
      <c r="D358" t="s">
        <v>10</v>
      </c>
      <c r="E358" t="s">
        <v>16</v>
      </c>
      <c r="F358" t="str">
        <f t="shared" si="5"/>
        <v>D5DebilDirectamente No disminuye</v>
      </c>
      <c r="G358" t="s">
        <v>1273</v>
      </c>
      <c r="H358" t="s">
        <v>1405</v>
      </c>
    </row>
    <row r="359" spans="2:8" x14ac:dyDescent="0.3">
      <c r="B359" t="s">
        <v>1273</v>
      </c>
      <c r="C359" t="s">
        <v>1386</v>
      </c>
      <c r="D359" t="s">
        <v>1385</v>
      </c>
      <c r="E359" t="s">
        <v>11</v>
      </c>
      <c r="F359" t="str">
        <f t="shared" si="5"/>
        <v>D5DebilNo DisminuyeDirectamente</v>
      </c>
      <c r="G359" t="s">
        <v>1273</v>
      </c>
      <c r="H359" t="s">
        <v>1405</v>
      </c>
    </row>
    <row r="360" spans="2:8" x14ac:dyDescent="0.3">
      <c r="B360" t="s">
        <v>1273</v>
      </c>
      <c r="C360" t="s">
        <v>1386</v>
      </c>
      <c r="D360" t="s">
        <v>1385</v>
      </c>
      <c r="E360" t="s">
        <v>17</v>
      </c>
      <c r="F360" t="str">
        <f t="shared" si="5"/>
        <v>D5DebilNo DisminuyeIndirectamente</v>
      </c>
      <c r="G360" t="s">
        <v>1273</v>
      </c>
      <c r="H360" t="s">
        <v>1405</v>
      </c>
    </row>
    <row r="361" spans="2:8" x14ac:dyDescent="0.3">
      <c r="B361" t="s">
        <v>1273</v>
      </c>
      <c r="C361" t="s">
        <v>1386</v>
      </c>
      <c r="D361" t="s">
        <v>1385</v>
      </c>
      <c r="E361" t="s">
        <v>16</v>
      </c>
      <c r="F361" t="str">
        <f t="shared" si="5"/>
        <v>D5DebilNo DisminuyeNo disminuye</v>
      </c>
      <c r="G361" t="s">
        <v>1273</v>
      </c>
      <c r="H361" t="s">
        <v>1405</v>
      </c>
    </row>
    <row r="362" spans="2:8" x14ac:dyDescent="0.3">
      <c r="B362" t="s">
        <v>1283</v>
      </c>
      <c r="C362" t="s">
        <v>313</v>
      </c>
      <c r="D362" t="s">
        <v>10</v>
      </c>
      <c r="E362" t="s">
        <v>11</v>
      </c>
      <c r="F362" t="str">
        <f t="shared" si="5"/>
        <v>D4FuerteDirectamente Directamente</v>
      </c>
      <c r="G362" t="s">
        <v>1304</v>
      </c>
      <c r="H362" t="s">
        <v>1394</v>
      </c>
    </row>
    <row r="363" spans="2:8" x14ac:dyDescent="0.3">
      <c r="B363" t="s">
        <v>1283</v>
      </c>
      <c r="C363" t="s">
        <v>313</v>
      </c>
      <c r="D363" t="s">
        <v>10</v>
      </c>
      <c r="E363" t="s">
        <v>17</v>
      </c>
      <c r="F363" t="str">
        <f t="shared" si="5"/>
        <v>D4FuerteDirectamente Indirectamente</v>
      </c>
      <c r="G363" t="s">
        <v>1298</v>
      </c>
      <c r="H363" t="s">
        <v>1393</v>
      </c>
    </row>
    <row r="364" spans="2:8" x14ac:dyDescent="0.3">
      <c r="B364" t="s">
        <v>1283</v>
      </c>
      <c r="C364" t="s">
        <v>313</v>
      </c>
      <c r="D364" t="s">
        <v>10</v>
      </c>
      <c r="E364" t="s">
        <v>16</v>
      </c>
      <c r="F364" t="str">
        <f t="shared" si="5"/>
        <v>D4FuerteDirectamente No disminuye</v>
      </c>
      <c r="G364" t="s">
        <v>1281</v>
      </c>
      <c r="H364" t="s">
        <v>1390</v>
      </c>
    </row>
    <row r="365" spans="2:8" x14ac:dyDescent="0.3">
      <c r="B365" t="s">
        <v>1283</v>
      </c>
      <c r="C365" t="s">
        <v>313</v>
      </c>
      <c r="D365" t="s">
        <v>1385</v>
      </c>
      <c r="E365" t="s">
        <v>11</v>
      </c>
      <c r="F365" t="str">
        <f t="shared" si="5"/>
        <v>D4FuerteNo DisminuyeDirectamente</v>
      </c>
      <c r="G365" t="s">
        <v>1312</v>
      </c>
      <c r="H365" t="s">
        <v>1406</v>
      </c>
    </row>
    <row r="366" spans="2:8" x14ac:dyDescent="0.3">
      <c r="B366" t="s">
        <v>1283</v>
      </c>
      <c r="C366" t="s">
        <v>313</v>
      </c>
      <c r="D366" t="s">
        <v>1385</v>
      </c>
      <c r="E366" t="s">
        <v>17</v>
      </c>
      <c r="F366" t="str">
        <f t="shared" si="5"/>
        <v>D4FuerteNo DisminuyeIndirectamente</v>
      </c>
      <c r="G366" t="s">
        <v>1283</v>
      </c>
      <c r="H366" t="s">
        <v>1402</v>
      </c>
    </row>
    <row r="367" spans="2:8" x14ac:dyDescent="0.3">
      <c r="B367" t="s">
        <v>1283</v>
      </c>
      <c r="C367" t="s">
        <v>313</v>
      </c>
      <c r="D367" t="s">
        <v>1385</v>
      </c>
      <c r="E367" t="s">
        <v>16</v>
      </c>
      <c r="F367" t="str">
        <f t="shared" si="5"/>
        <v>D4FuerteNo DisminuyeNo disminuye</v>
      </c>
      <c r="G367" t="s">
        <v>1283</v>
      </c>
      <c r="H367" t="s">
        <v>1402</v>
      </c>
    </row>
    <row r="368" spans="2:8" x14ac:dyDescent="0.3">
      <c r="B368" t="s">
        <v>1283</v>
      </c>
      <c r="C368" t="s">
        <v>415</v>
      </c>
      <c r="D368" t="s">
        <v>10</v>
      </c>
      <c r="E368" t="s">
        <v>11</v>
      </c>
      <c r="F368" t="str">
        <f t="shared" si="5"/>
        <v>D4ModeradoDirectamente Directamente</v>
      </c>
      <c r="G368" t="s">
        <v>1299</v>
      </c>
      <c r="H368" t="s">
        <v>1399</v>
      </c>
    </row>
    <row r="369" spans="2:8" x14ac:dyDescent="0.3">
      <c r="B369" t="s">
        <v>1283</v>
      </c>
      <c r="C369" t="s">
        <v>415</v>
      </c>
      <c r="D369" t="s">
        <v>10</v>
      </c>
      <c r="E369" t="s">
        <v>17</v>
      </c>
      <c r="F369" t="str">
        <f t="shared" si="5"/>
        <v>D4ModeradoDirectamente Indirectamente</v>
      </c>
      <c r="G369" t="s">
        <v>1282</v>
      </c>
      <c r="H369" t="s">
        <v>1396</v>
      </c>
    </row>
    <row r="370" spans="2:8" x14ac:dyDescent="0.3">
      <c r="B370" t="s">
        <v>1283</v>
      </c>
      <c r="C370" t="s">
        <v>415</v>
      </c>
      <c r="D370" t="s">
        <v>10</v>
      </c>
      <c r="E370" t="s">
        <v>16</v>
      </c>
      <c r="F370" t="str">
        <f t="shared" si="5"/>
        <v>D4ModeradoDirectamente No disminuye</v>
      </c>
      <c r="G370" t="s">
        <v>1282</v>
      </c>
      <c r="H370" t="s">
        <v>1396</v>
      </c>
    </row>
    <row r="371" spans="2:8" x14ac:dyDescent="0.3">
      <c r="B371" t="s">
        <v>1283</v>
      </c>
      <c r="C371" t="s">
        <v>415</v>
      </c>
      <c r="D371" t="s">
        <v>1385</v>
      </c>
      <c r="E371" t="s">
        <v>11</v>
      </c>
      <c r="F371" t="str">
        <f t="shared" si="5"/>
        <v>D4ModeradoNo DisminuyeDirectamente</v>
      </c>
      <c r="G371" t="s">
        <v>1300</v>
      </c>
      <c r="H371" t="s">
        <v>1404</v>
      </c>
    </row>
    <row r="372" spans="2:8" x14ac:dyDescent="0.3">
      <c r="B372" t="s">
        <v>1283</v>
      </c>
      <c r="C372" t="s">
        <v>415</v>
      </c>
      <c r="D372" t="s">
        <v>1385</v>
      </c>
      <c r="E372" t="s">
        <v>17</v>
      </c>
      <c r="F372" t="str">
        <f t="shared" si="5"/>
        <v>D4ModeradoNo DisminuyeIndirectamente</v>
      </c>
      <c r="G372" t="s">
        <v>1283</v>
      </c>
      <c r="H372" t="s">
        <v>1402</v>
      </c>
    </row>
    <row r="373" spans="2:8" x14ac:dyDescent="0.3">
      <c r="B373" t="s">
        <v>1283</v>
      </c>
      <c r="C373" t="s">
        <v>415</v>
      </c>
      <c r="D373" t="s">
        <v>1385</v>
      </c>
      <c r="E373" t="s">
        <v>16</v>
      </c>
      <c r="F373" t="str">
        <f t="shared" si="5"/>
        <v>D4ModeradoNo DisminuyeNo disminuye</v>
      </c>
      <c r="G373" t="s">
        <v>1283</v>
      </c>
      <c r="H373" t="s">
        <v>1402</v>
      </c>
    </row>
    <row r="374" spans="2:8" x14ac:dyDescent="0.3">
      <c r="B374" t="s">
        <v>1283</v>
      </c>
      <c r="C374" t="s">
        <v>1386</v>
      </c>
      <c r="D374" t="s">
        <v>10</v>
      </c>
      <c r="E374" t="s">
        <v>11</v>
      </c>
      <c r="F374" t="str">
        <f t="shared" si="5"/>
        <v>D4DebilDirectamente Directamente</v>
      </c>
      <c r="G374" t="s">
        <v>1283</v>
      </c>
      <c r="H374" t="s">
        <v>1402</v>
      </c>
    </row>
    <row r="375" spans="2:8" x14ac:dyDescent="0.3">
      <c r="B375" t="s">
        <v>1283</v>
      </c>
      <c r="C375" t="s">
        <v>1386</v>
      </c>
      <c r="D375" t="s">
        <v>10</v>
      </c>
      <c r="E375" t="s">
        <v>17</v>
      </c>
      <c r="F375" t="str">
        <f t="shared" si="5"/>
        <v>D4DebilDirectamente Indirectamente</v>
      </c>
      <c r="G375" t="s">
        <v>1283</v>
      </c>
      <c r="H375" t="s">
        <v>1402</v>
      </c>
    </row>
    <row r="376" spans="2:8" x14ac:dyDescent="0.3">
      <c r="B376" t="s">
        <v>1283</v>
      </c>
      <c r="C376" t="s">
        <v>1386</v>
      </c>
      <c r="D376" t="s">
        <v>10</v>
      </c>
      <c r="E376" t="s">
        <v>16</v>
      </c>
      <c r="F376" t="str">
        <f t="shared" si="5"/>
        <v>D4DebilDirectamente No disminuye</v>
      </c>
      <c r="G376" t="s">
        <v>1283</v>
      </c>
      <c r="H376" t="s">
        <v>1402</v>
      </c>
    </row>
    <row r="377" spans="2:8" x14ac:dyDescent="0.3">
      <c r="B377" t="s">
        <v>1283</v>
      </c>
      <c r="C377" t="s">
        <v>1386</v>
      </c>
      <c r="D377" t="s">
        <v>1385</v>
      </c>
      <c r="E377" t="s">
        <v>11</v>
      </c>
      <c r="F377" t="str">
        <f t="shared" si="5"/>
        <v>D4DebilNo DisminuyeDirectamente</v>
      </c>
      <c r="G377" t="s">
        <v>1283</v>
      </c>
      <c r="H377" t="s">
        <v>1402</v>
      </c>
    </row>
    <row r="378" spans="2:8" x14ac:dyDescent="0.3">
      <c r="B378" t="s">
        <v>1283</v>
      </c>
      <c r="C378" t="s">
        <v>1386</v>
      </c>
      <c r="D378" t="s">
        <v>1385</v>
      </c>
      <c r="E378" t="s">
        <v>17</v>
      </c>
      <c r="F378" t="str">
        <f t="shared" si="5"/>
        <v>D4DebilNo DisminuyeIndirectamente</v>
      </c>
      <c r="G378" t="s">
        <v>1283</v>
      </c>
      <c r="H378" t="s">
        <v>1402</v>
      </c>
    </row>
    <row r="379" spans="2:8" x14ac:dyDescent="0.3">
      <c r="B379" t="s">
        <v>1283</v>
      </c>
      <c r="C379" t="s">
        <v>1386</v>
      </c>
      <c r="D379" t="s">
        <v>1385</v>
      </c>
      <c r="E379" t="s">
        <v>16</v>
      </c>
      <c r="F379" t="str">
        <f t="shared" si="5"/>
        <v>D4DebilNo DisminuyeNo disminuye</v>
      </c>
      <c r="G379" t="s">
        <v>1283</v>
      </c>
      <c r="H379" t="s">
        <v>1402</v>
      </c>
    </row>
    <row r="380" spans="2:8" x14ac:dyDescent="0.3">
      <c r="B380" t="s">
        <v>1300</v>
      </c>
      <c r="C380" t="s">
        <v>313</v>
      </c>
      <c r="D380" t="s">
        <v>10</v>
      </c>
      <c r="E380" t="s">
        <v>11</v>
      </c>
      <c r="F380" t="str">
        <f t="shared" si="5"/>
        <v>D3FuerteDirectamente Directamente</v>
      </c>
      <c r="G380" t="s">
        <v>1315</v>
      </c>
      <c r="H380" t="s">
        <v>1395</v>
      </c>
    </row>
    <row r="381" spans="2:8" x14ac:dyDescent="0.3">
      <c r="B381" t="s">
        <v>1300</v>
      </c>
      <c r="C381" t="s">
        <v>313</v>
      </c>
      <c r="D381" t="s">
        <v>10</v>
      </c>
      <c r="E381" t="s">
        <v>17</v>
      </c>
      <c r="F381" t="str">
        <f t="shared" si="5"/>
        <v>D3FuerteDirectamente Indirectamente</v>
      </c>
      <c r="G381" t="s">
        <v>1304</v>
      </c>
      <c r="H381" t="s">
        <v>1394</v>
      </c>
    </row>
    <row r="382" spans="2:8" x14ac:dyDescent="0.3">
      <c r="B382" t="s">
        <v>1300</v>
      </c>
      <c r="C382" t="s">
        <v>313</v>
      </c>
      <c r="D382" t="s">
        <v>10</v>
      </c>
      <c r="E382" t="s">
        <v>16</v>
      </c>
      <c r="F382" t="str">
        <f t="shared" si="5"/>
        <v>D3FuerteDirectamente No disminuye</v>
      </c>
      <c r="G382" t="s">
        <v>1298</v>
      </c>
      <c r="H382" t="s">
        <v>1393</v>
      </c>
    </row>
    <row r="383" spans="2:8" x14ac:dyDescent="0.3">
      <c r="B383" t="s">
        <v>1300</v>
      </c>
      <c r="C383" t="s">
        <v>313</v>
      </c>
      <c r="D383" t="s">
        <v>1385</v>
      </c>
      <c r="E383" t="s">
        <v>11</v>
      </c>
      <c r="F383" t="str">
        <f t="shared" si="5"/>
        <v>D3FuerteNo DisminuyeDirectamente</v>
      </c>
      <c r="G383" t="s">
        <v>1324</v>
      </c>
      <c r="H383" t="s">
        <v>1407</v>
      </c>
    </row>
    <row r="384" spans="2:8" x14ac:dyDescent="0.3">
      <c r="B384" t="s">
        <v>1300</v>
      </c>
      <c r="C384" t="s">
        <v>313</v>
      </c>
      <c r="D384" t="s">
        <v>1385</v>
      </c>
      <c r="E384" t="s">
        <v>17</v>
      </c>
      <c r="F384" t="str">
        <f t="shared" si="5"/>
        <v>D3FuerteNo DisminuyeIndirectamente</v>
      </c>
      <c r="G384" t="s">
        <v>1300</v>
      </c>
      <c r="H384" t="s">
        <v>1404</v>
      </c>
    </row>
    <row r="385" spans="2:8" x14ac:dyDescent="0.3">
      <c r="B385" t="s">
        <v>1300</v>
      </c>
      <c r="C385" t="s">
        <v>313</v>
      </c>
      <c r="D385" t="s">
        <v>1385</v>
      </c>
      <c r="E385" t="s">
        <v>16</v>
      </c>
      <c r="F385" t="str">
        <f t="shared" si="5"/>
        <v>D3FuerteNo DisminuyeNo disminuye</v>
      </c>
      <c r="G385" t="s">
        <v>1300</v>
      </c>
      <c r="H385" t="s">
        <v>1404</v>
      </c>
    </row>
    <row r="386" spans="2:8" x14ac:dyDescent="0.3">
      <c r="B386" t="s">
        <v>1300</v>
      </c>
      <c r="C386" t="s">
        <v>415</v>
      </c>
      <c r="D386" t="s">
        <v>10</v>
      </c>
      <c r="E386" t="s">
        <v>11</v>
      </c>
      <c r="F386" t="str">
        <f t="shared" si="5"/>
        <v>D3ModeradoDirectamente Directamente</v>
      </c>
      <c r="G386" t="s">
        <v>1311</v>
      </c>
      <c r="H386" t="s">
        <v>1400</v>
      </c>
    </row>
    <row r="387" spans="2:8" x14ac:dyDescent="0.3">
      <c r="B387" t="s">
        <v>1300</v>
      </c>
      <c r="C387" t="s">
        <v>415</v>
      </c>
      <c r="D387" t="s">
        <v>10</v>
      </c>
      <c r="E387" t="s">
        <v>17</v>
      </c>
      <c r="F387" t="str">
        <f t="shared" ref="F387:F450" si="6">CONCATENATE(B387,C387,D387,E387)</f>
        <v>D3ModeradoDirectamente Indirectamente</v>
      </c>
      <c r="G387" t="s">
        <v>1299</v>
      </c>
      <c r="H387" t="s">
        <v>1399</v>
      </c>
    </row>
    <row r="388" spans="2:8" x14ac:dyDescent="0.3">
      <c r="B388" t="s">
        <v>1300</v>
      </c>
      <c r="C388" t="s">
        <v>415</v>
      </c>
      <c r="D388" t="s">
        <v>10</v>
      </c>
      <c r="E388" t="s">
        <v>16</v>
      </c>
      <c r="F388" t="str">
        <f t="shared" si="6"/>
        <v>D3ModeradoDirectamente No disminuye</v>
      </c>
      <c r="G388" t="s">
        <v>1299</v>
      </c>
      <c r="H388" t="s">
        <v>1399</v>
      </c>
    </row>
    <row r="389" spans="2:8" x14ac:dyDescent="0.3">
      <c r="B389" t="s">
        <v>1300</v>
      </c>
      <c r="C389" t="s">
        <v>415</v>
      </c>
      <c r="D389" t="s">
        <v>1385</v>
      </c>
      <c r="E389" t="s">
        <v>11</v>
      </c>
      <c r="F389" t="str">
        <f t="shared" si="6"/>
        <v>D3ModeradoNo DisminuyeDirectamente</v>
      </c>
      <c r="G389" t="s">
        <v>1312</v>
      </c>
      <c r="H389" t="s">
        <v>1406</v>
      </c>
    </row>
    <row r="390" spans="2:8" x14ac:dyDescent="0.3">
      <c r="B390" t="s">
        <v>1300</v>
      </c>
      <c r="C390" t="s">
        <v>415</v>
      </c>
      <c r="D390" t="s">
        <v>1385</v>
      </c>
      <c r="E390" t="s">
        <v>17</v>
      </c>
      <c r="F390" t="str">
        <f t="shared" si="6"/>
        <v>D3ModeradoNo DisminuyeIndirectamente</v>
      </c>
      <c r="G390" t="s">
        <v>1300</v>
      </c>
      <c r="H390" t="s">
        <v>1404</v>
      </c>
    </row>
    <row r="391" spans="2:8" x14ac:dyDescent="0.3">
      <c r="B391" t="s">
        <v>1300</v>
      </c>
      <c r="C391" t="s">
        <v>415</v>
      </c>
      <c r="D391" t="s">
        <v>1385</v>
      </c>
      <c r="E391" t="s">
        <v>16</v>
      </c>
      <c r="F391" t="str">
        <f t="shared" si="6"/>
        <v>D3ModeradoNo DisminuyeNo disminuye</v>
      </c>
      <c r="G391" t="s">
        <v>1300</v>
      </c>
      <c r="H391" t="s">
        <v>1404</v>
      </c>
    </row>
    <row r="392" spans="2:8" x14ac:dyDescent="0.3">
      <c r="B392" t="s">
        <v>1300</v>
      </c>
      <c r="C392" t="s">
        <v>1386</v>
      </c>
      <c r="D392" t="s">
        <v>10</v>
      </c>
      <c r="E392" t="s">
        <v>11</v>
      </c>
      <c r="F392" t="str">
        <f t="shared" si="6"/>
        <v>D3DebilDirectamente Directamente</v>
      </c>
      <c r="G392" t="s">
        <v>1300</v>
      </c>
      <c r="H392" t="s">
        <v>1404</v>
      </c>
    </row>
    <row r="393" spans="2:8" x14ac:dyDescent="0.3">
      <c r="B393" t="s">
        <v>1300</v>
      </c>
      <c r="C393" t="s">
        <v>1386</v>
      </c>
      <c r="D393" t="s">
        <v>10</v>
      </c>
      <c r="E393" t="s">
        <v>17</v>
      </c>
      <c r="F393" t="str">
        <f t="shared" si="6"/>
        <v>D3DebilDirectamente Indirectamente</v>
      </c>
      <c r="G393" t="s">
        <v>1300</v>
      </c>
      <c r="H393" t="s">
        <v>1404</v>
      </c>
    </row>
    <row r="394" spans="2:8" x14ac:dyDescent="0.3">
      <c r="B394" t="s">
        <v>1300</v>
      </c>
      <c r="C394" t="s">
        <v>1386</v>
      </c>
      <c r="D394" t="s">
        <v>10</v>
      </c>
      <c r="E394" t="s">
        <v>16</v>
      </c>
      <c r="F394" t="str">
        <f t="shared" si="6"/>
        <v>D3DebilDirectamente No disminuye</v>
      </c>
      <c r="G394" t="s">
        <v>1300</v>
      </c>
      <c r="H394" t="s">
        <v>1404</v>
      </c>
    </row>
    <row r="395" spans="2:8" x14ac:dyDescent="0.3">
      <c r="B395" t="s">
        <v>1300</v>
      </c>
      <c r="C395" t="s">
        <v>1386</v>
      </c>
      <c r="D395" t="s">
        <v>1385</v>
      </c>
      <c r="E395" t="s">
        <v>11</v>
      </c>
      <c r="F395" t="str">
        <f t="shared" si="6"/>
        <v>D3DebilNo DisminuyeDirectamente</v>
      </c>
      <c r="G395" t="s">
        <v>1300</v>
      </c>
      <c r="H395" t="s">
        <v>1404</v>
      </c>
    </row>
    <row r="396" spans="2:8" x14ac:dyDescent="0.3">
      <c r="B396" t="s">
        <v>1300</v>
      </c>
      <c r="C396" t="s">
        <v>1386</v>
      </c>
      <c r="D396" t="s">
        <v>1385</v>
      </c>
      <c r="E396" t="s">
        <v>17</v>
      </c>
      <c r="F396" t="str">
        <f t="shared" si="6"/>
        <v>D3DebilNo DisminuyeIndirectamente</v>
      </c>
      <c r="G396" t="s">
        <v>1300</v>
      </c>
      <c r="H396" t="s">
        <v>1404</v>
      </c>
    </row>
    <row r="397" spans="2:8" x14ac:dyDescent="0.3">
      <c r="B397" t="s">
        <v>1300</v>
      </c>
      <c r="C397" t="s">
        <v>1386</v>
      </c>
      <c r="D397" t="s">
        <v>1385</v>
      </c>
      <c r="E397" t="s">
        <v>16</v>
      </c>
      <c r="F397" t="str">
        <f t="shared" si="6"/>
        <v>D3DebilNo DisminuyeNo disminuye</v>
      </c>
      <c r="G397" t="s">
        <v>1300</v>
      </c>
      <c r="H397" t="s">
        <v>1404</v>
      </c>
    </row>
    <row r="398" spans="2:8" x14ac:dyDescent="0.3">
      <c r="B398" t="s">
        <v>1312</v>
      </c>
      <c r="C398" t="s">
        <v>313</v>
      </c>
      <c r="D398" t="s">
        <v>10</v>
      </c>
      <c r="E398" t="s">
        <v>11</v>
      </c>
      <c r="F398" t="str">
        <f t="shared" si="6"/>
        <v>D2FuerteDirectamente Directamente</v>
      </c>
      <c r="G398" t="s">
        <v>1315</v>
      </c>
      <c r="H398" t="s">
        <v>1395</v>
      </c>
    </row>
    <row r="399" spans="2:8" x14ac:dyDescent="0.3">
      <c r="B399" t="s">
        <v>1312</v>
      </c>
      <c r="C399" t="s">
        <v>313</v>
      </c>
      <c r="D399" t="s">
        <v>10</v>
      </c>
      <c r="E399" t="s">
        <v>17</v>
      </c>
      <c r="F399" t="str">
        <f t="shared" si="6"/>
        <v>D2FuerteDirectamente Indirectamente</v>
      </c>
      <c r="G399" t="s">
        <v>1315</v>
      </c>
      <c r="H399" t="s">
        <v>1395</v>
      </c>
    </row>
    <row r="400" spans="2:8" x14ac:dyDescent="0.3">
      <c r="B400" t="s">
        <v>1312</v>
      </c>
      <c r="C400" t="s">
        <v>313</v>
      </c>
      <c r="D400" t="s">
        <v>10</v>
      </c>
      <c r="E400" t="s">
        <v>16</v>
      </c>
      <c r="F400" t="str">
        <f t="shared" si="6"/>
        <v>D2FuerteDirectamente No disminuye</v>
      </c>
      <c r="G400" t="s">
        <v>1304</v>
      </c>
      <c r="H400" t="s">
        <v>1394</v>
      </c>
    </row>
    <row r="401" spans="2:8" x14ac:dyDescent="0.3">
      <c r="B401" t="s">
        <v>1312</v>
      </c>
      <c r="C401" t="s">
        <v>313</v>
      </c>
      <c r="D401" t="s">
        <v>1385</v>
      </c>
      <c r="E401" t="s">
        <v>11</v>
      </c>
      <c r="F401" t="str">
        <f t="shared" si="6"/>
        <v>D2FuerteNo DisminuyeDirectamente</v>
      </c>
      <c r="G401" t="s">
        <v>1324</v>
      </c>
      <c r="H401" t="s">
        <v>1407</v>
      </c>
    </row>
    <row r="402" spans="2:8" x14ac:dyDescent="0.3">
      <c r="B402" t="s">
        <v>1312</v>
      </c>
      <c r="C402" t="s">
        <v>313</v>
      </c>
      <c r="D402" t="s">
        <v>1385</v>
      </c>
      <c r="E402" t="s">
        <v>17</v>
      </c>
      <c r="F402" t="str">
        <f t="shared" si="6"/>
        <v>D2FuerteNo DisminuyeIndirectamente</v>
      </c>
      <c r="G402" t="s">
        <v>1312</v>
      </c>
      <c r="H402" t="s">
        <v>1406</v>
      </c>
    </row>
    <row r="403" spans="2:8" x14ac:dyDescent="0.3">
      <c r="B403" t="s">
        <v>1312</v>
      </c>
      <c r="C403" t="s">
        <v>313</v>
      </c>
      <c r="D403" t="s">
        <v>1385</v>
      </c>
      <c r="E403" t="s">
        <v>16</v>
      </c>
      <c r="F403" t="str">
        <f t="shared" si="6"/>
        <v>D2FuerteNo DisminuyeNo disminuye</v>
      </c>
      <c r="G403" t="s">
        <v>1312</v>
      </c>
      <c r="H403" t="s">
        <v>1406</v>
      </c>
    </row>
    <row r="404" spans="2:8" x14ac:dyDescent="0.3">
      <c r="B404" t="s">
        <v>1312</v>
      </c>
      <c r="C404" t="s">
        <v>415</v>
      </c>
      <c r="D404" t="s">
        <v>10</v>
      </c>
      <c r="E404" t="s">
        <v>11</v>
      </c>
      <c r="F404" t="str">
        <f t="shared" si="6"/>
        <v>D2ModeradoDirectamente Directamente</v>
      </c>
      <c r="G404" t="s">
        <v>1323</v>
      </c>
      <c r="H404" t="s">
        <v>1401</v>
      </c>
    </row>
    <row r="405" spans="2:8" x14ac:dyDescent="0.3">
      <c r="B405" t="s">
        <v>1312</v>
      </c>
      <c r="C405" t="s">
        <v>415</v>
      </c>
      <c r="D405" t="s">
        <v>10</v>
      </c>
      <c r="E405" t="s">
        <v>17</v>
      </c>
      <c r="F405" t="str">
        <f t="shared" si="6"/>
        <v>D2ModeradoDirectamente Indirectamente</v>
      </c>
      <c r="G405" t="s">
        <v>1311</v>
      </c>
      <c r="H405" t="s">
        <v>1400</v>
      </c>
    </row>
    <row r="406" spans="2:8" x14ac:dyDescent="0.3">
      <c r="B406" t="s">
        <v>1312</v>
      </c>
      <c r="C406" t="s">
        <v>415</v>
      </c>
      <c r="D406" t="s">
        <v>10</v>
      </c>
      <c r="E406" t="s">
        <v>16</v>
      </c>
      <c r="F406" t="str">
        <f t="shared" si="6"/>
        <v>D2ModeradoDirectamente No disminuye</v>
      </c>
      <c r="G406" t="s">
        <v>1311</v>
      </c>
      <c r="H406" t="s">
        <v>1400</v>
      </c>
    </row>
    <row r="407" spans="2:8" x14ac:dyDescent="0.3">
      <c r="B407" t="s">
        <v>1312</v>
      </c>
      <c r="C407" t="s">
        <v>415</v>
      </c>
      <c r="D407" t="s">
        <v>1385</v>
      </c>
      <c r="E407" t="s">
        <v>11</v>
      </c>
      <c r="F407" t="str">
        <f t="shared" si="6"/>
        <v>D2ModeradoNo DisminuyeDirectamente</v>
      </c>
      <c r="G407" t="s">
        <v>1324</v>
      </c>
      <c r="H407" t="s">
        <v>1407</v>
      </c>
    </row>
    <row r="408" spans="2:8" x14ac:dyDescent="0.3">
      <c r="B408" t="s">
        <v>1312</v>
      </c>
      <c r="C408" t="s">
        <v>415</v>
      </c>
      <c r="D408" t="s">
        <v>1385</v>
      </c>
      <c r="E408" t="s">
        <v>17</v>
      </c>
      <c r="F408" t="str">
        <f t="shared" si="6"/>
        <v>D2ModeradoNo DisminuyeIndirectamente</v>
      </c>
      <c r="G408" t="s">
        <v>1312</v>
      </c>
      <c r="H408" t="s">
        <v>1406</v>
      </c>
    </row>
    <row r="409" spans="2:8" x14ac:dyDescent="0.3">
      <c r="B409" t="s">
        <v>1312</v>
      </c>
      <c r="C409" t="s">
        <v>415</v>
      </c>
      <c r="D409" t="s">
        <v>1385</v>
      </c>
      <c r="E409" t="s">
        <v>16</v>
      </c>
      <c r="F409" t="str">
        <f t="shared" si="6"/>
        <v>D2ModeradoNo DisminuyeNo disminuye</v>
      </c>
      <c r="G409" t="s">
        <v>1312</v>
      </c>
      <c r="H409" t="s">
        <v>1406</v>
      </c>
    </row>
    <row r="410" spans="2:8" x14ac:dyDescent="0.3">
      <c r="B410" t="s">
        <v>1312</v>
      </c>
      <c r="C410" t="s">
        <v>1386</v>
      </c>
      <c r="D410" t="s">
        <v>10</v>
      </c>
      <c r="E410" t="s">
        <v>11</v>
      </c>
      <c r="F410" t="str">
        <f t="shared" si="6"/>
        <v>D2DebilDirectamente Directamente</v>
      </c>
      <c r="G410" t="s">
        <v>1312</v>
      </c>
      <c r="H410" t="s">
        <v>1406</v>
      </c>
    </row>
    <row r="411" spans="2:8" x14ac:dyDescent="0.3">
      <c r="B411" t="s">
        <v>1312</v>
      </c>
      <c r="C411" t="s">
        <v>1386</v>
      </c>
      <c r="D411" t="s">
        <v>10</v>
      </c>
      <c r="E411" t="s">
        <v>17</v>
      </c>
      <c r="F411" t="str">
        <f t="shared" si="6"/>
        <v>D2DebilDirectamente Indirectamente</v>
      </c>
      <c r="G411" t="s">
        <v>1312</v>
      </c>
      <c r="H411" t="s">
        <v>1406</v>
      </c>
    </row>
    <row r="412" spans="2:8" x14ac:dyDescent="0.3">
      <c r="B412" t="s">
        <v>1312</v>
      </c>
      <c r="C412" t="s">
        <v>1386</v>
      </c>
      <c r="D412" t="s">
        <v>10</v>
      </c>
      <c r="E412" t="s">
        <v>16</v>
      </c>
      <c r="F412" t="str">
        <f t="shared" si="6"/>
        <v>D2DebilDirectamente No disminuye</v>
      </c>
      <c r="G412" t="s">
        <v>1312</v>
      </c>
      <c r="H412" t="s">
        <v>1406</v>
      </c>
    </row>
    <row r="413" spans="2:8" x14ac:dyDescent="0.3">
      <c r="B413" t="s">
        <v>1312</v>
      </c>
      <c r="C413" t="s">
        <v>1386</v>
      </c>
      <c r="D413" t="s">
        <v>1385</v>
      </c>
      <c r="E413" t="s">
        <v>11</v>
      </c>
      <c r="F413" t="str">
        <f t="shared" si="6"/>
        <v>D2DebilNo DisminuyeDirectamente</v>
      </c>
      <c r="G413" t="s">
        <v>1312</v>
      </c>
      <c r="H413" t="s">
        <v>1406</v>
      </c>
    </row>
    <row r="414" spans="2:8" x14ac:dyDescent="0.3">
      <c r="B414" t="s">
        <v>1312</v>
      </c>
      <c r="C414" t="s">
        <v>1386</v>
      </c>
      <c r="D414" t="s">
        <v>1385</v>
      </c>
      <c r="E414" t="s">
        <v>17</v>
      </c>
      <c r="F414" t="str">
        <f t="shared" si="6"/>
        <v>D2DebilNo DisminuyeIndirectamente</v>
      </c>
      <c r="G414" t="s">
        <v>1312</v>
      </c>
      <c r="H414" t="s">
        <v>1406</v>
      </c>
    </row>
    <row r="415" spans="2:8" x14ac:dyDescent="0.3">
      <c r="B415" t="s">
        <v>1312</v>
      </c>
      <c r="C415" t="s">
        <v>1386</v>
      </c>
      <c r="D415" t="s">
        <v>1385</v>
      </c>
      <c r="E415" t="s">
        <v>16</v>
      </c>
      <c r="F415" t="str">
        <f t="shared" si="6"/>
        <v>D2DebilNo DisminuyeNo disminuye</v>
      </c>
      <c r="G415" t="s">
        <v>1312</v>
      </c>
      <c r="H415" t="s">
        <v>1406</v>
      </c>
    </row>
    <row r="416" spans="2:8" x14ac:dyDescent="0.3">
      <c r="B416" t="s">
        <v>1324</v>
      </c>
      <c r="C416" t="s">
        <v>313</v>
      </c>
      <c r="D416" t="s">
        <v>10</v>
      </c>
      <c r="E416" t="s">
        <v>11</v>
      </c>
      <c r="F416" t="str">
        <f t="shared" si="6"/>
        <v>D1FuerteDirectamente Directamente</v>
      </c>
      <c r="G416" t="s">
        <v>1315</v>
      </c>
      <c r="H416" t="s">
        <v>1395</v>
      </c>
    </row>
    <row r="417" spans="2:8" x14ac:dyDescent="0.3">
      <c r="B417" t="s">
        <v>1324</v>
      </c>
      <c r="C417" t="s">
        <v>313</v>
      </c>
      <c r="D417" t="s">
        <v>10</v>
      </c>
      <c r="E417" t="s">
        <v>17</v>
      </c>
      <c r="F417" t="str">
        <f t="shared" si="6"/>
        <v>D1FuerteDirectamente Indirectamente</v>
      </c>
      <c r="G417" t="s">
        <v>1315</v>
      </c>
      <c r="H417" t="s">
        <v>1395</v>
      </c>
    </row>
    <row r="418" spans="2:8" x14ac:dyDescent="0.3">
      <c r="B418" t="s">
        <v>1324</v>
      </c>
      <c r="C418" t="s">
        <v>313</v>
      </c>
      <c r="D418" t="s">
        <v>10</v>
      </c>
      <c r="E418" t="s">
        <v>16</v>
      </c>
      <c r="F418" t="str">
        <f t="shared" si="6"/>
        <v>D1FuerteDirectamente No disminuye</v>
      </c>
      <c r="G418" t="s">
        <v>1315</v>
      </c>
      <c r="H418" t="s">
        <v>1395</v>
      </c>
    </row>
    <row r="419" spans="2:8" x14ac:dyDescent="0.3">
      <c r="B419" t="s">
        <v>1324</v>
      </c>
      <c r="C419" t="s">
        <v>313</v>
      </c>
      <c r="D419" t="s">
        <v>1385</v>
      </c>
      <c r="E419" t="s">
        <v>11</v>
      </c>
      <c r="F419" t="str">
        <f t="shared" si="6"/>
        <v>D1FuerteNo DisminuyeDirectamente</v>
      </c>
      <c r="G419" t="s">
        <v>1324</v>
      </c>
      <c r="H419" t="s">
        <v>1407</v>
      </c>
    </row>
    <row r="420" spans="2:8" x14ac:dyDescent="0.3">
      <c r="B420" t="s">
        <v>1324</v>
      </c>
      <c r="C420" t="s">
        <v>313</v>
      </c>
      <c r="D420" t="s">
        <v>1385</v>
      </c>
      <c r="E420" t="s">
        <v>17</v>
      </c>
      <c r="F420" t="str">
        <f t="shared" si="6"/>
        <v>D1FuerteNo DisminuyeIndirectamente</v>
      </c>
      <c r="G420" t="s">
        <v>1324</v>
      </c>
      <c r="H420" t="s">
        <v>1407</v>
      </c>
    </row>
    <row r="421" spans="2:8" x14ac:dyDescent="0.3">
      <c r="B421" t="s">
        <v>1324</v>
      </c>
      <c r="C421" t="s">
        <v>313</v>
      </c>
      <c r="D421" t="s">
        <v>1385</v>
      </c>
      <c r="E421" t="s">
        <v>16</v>
      </c>
      <c r="F421" t="str">
        <f t="shared" si="6"/>
        <v>D1FuerteNo DisminuyeNo disminuye</v>
      </c>
      <c r="G421" t="s">
        <v>1324</v>
      </c>
      <c r="H421" t="s">
        <v>1407</v>
      </c>
    </row>
    <row r="422" spans="2:8" x14ac:dyDescent="0.3">
      <c r="B422" t="s">
        <v>1324</v>
      </c>
      <c r="C422" t="s">
        <v>415</v>
      </c>
      <c r="D422" t="s">
        <v>10</v>
      </c>
      <c r="E422" t="s">
        <v>11</v>
      </c>
      <c r="F422" t="str">
        <f t="shared" si="6"/>
        <v>D1ModeradoDirectamente Directamente</v>
      </c>
      <c r="G422" t="s">
        <v>1323</v>
      </c>
      <c r="H422" t="s">
        <v>1401</v>
      </c>
    </row>
    <row r="423" spans="2:8" x14ac:dyDescent="0.3">
      <c r="B423" t="s">
        <v>1324</v>
      </c>
      <c r="C423" t="s">
        <v>415</v>
      </c>
      <c r="D423" t="s">
        <v>10</v>
      </c>
      <c r="E423" t="s">
        <v>17</v>
      </c>
      <c r="F423" t="str">
        <f t="shared" si="6"/>
        <v>D1ModeradoDirectamente Indirectamente</v>
      </c>
      <c r="G423" t="s">
        <v>1323</v>
      </c>
      <c r="H423" t="s">
        <v>1401</v>
      </c>
    </row>
    <row r="424" spans="2:8" x14ac:dyDescent="0.3">
      <c r="B424" t="s">
        <v>1324</v>
      </c>
      <c r="C424" t="s">
        <v>415</v>
      </c>
      <c r="D424" t="s">
        <v>10</v>
      </c>
      <c r="E424" t="s">
        <v>16</v>
      </c>
      <c r="F424" t="str">
        <f t="shared" si="6"/>
        <v>D1ModeradoDirectamente No disminuye</v>
      </c>
      <c r="G424" t="s">
        <v>1323</v>
      </c>
      <c r="H424" t="s">
        <v>1401</v>
      </c>
    </row>
    <row r="425" spans="2:8" x14ac:dyDescent="0.3">
      <c r="B425" t="s">
        <v>1324</v>
      </c>
      <c r="C425" t="s">
        <v>415</v>
      </c>
      <c r="D425" t="s">
        <v>1385</v>
      </c>
      <c r="E425" t="s">
        <v>11</v>
      </c>
      <c r="F425" t="str">
        <f t="shared" si="6"/>
        <v>D1ModeradoNo DisminuyeDirectamente</v>
      </c>
      <c r="G425" t="s">
        <v>1324</v>
      </c>
      <c r="H425" t="s">
        <v>1407</v>
      </c>
    </row>
    <row r="426" spans="2:8" x14ac:dyDescent="0.3">
      <c r="B426" t="s">
        <v>1324</v>
      </c>
      <c r="C426" t="s">
        <v>415</v>
      </c>
      <c r="D426" t="s">
        <v>1385</v>
      </c>
      <c r="E426" t="s">
        <v>17</v>
      </c>
      <c r="F426" t="str">
        <f t="shared" si="6"/>
        <v>D1ModeradoNo DisminuyeIndirectamente</v>
      </c>
      <c r="G426" t="s">
        <v>1324</v>
      </c>
      <c r="H426" t="s">
        <v>1407</v>
      </c>
    </row>
    <row r="427" spans="2:8" x14ac:dyDescent="0.3">
      <c r="B427" t="s">
        <v>1324</v>
      </c>
      <c r="C427" t="s">
        <v>415</v>
      </c>
      <c r="D427" t="s">
        <v>1385</v>
      </c>
      <c r="E427" t="s">
        <v>16</v>
      </c>
      <c r="F427" t="str">
        <f t="shared" si="6"/>
        <v>D1ModeradoNo DisminuyeNo disminuye</v>
      </c>
      <c r="G427" t="s">
        <v>1324</v>
      </c>
      <c r="H427" t="s">
        <v>1407</v>
      </c>
    </row>
    <row r="428" spans="2:8" x14ac:dyDescent="0.3">
      <c r="B428" t="s">
        <v>1324</v>
      </c>
      <c r="C428" t="s">
        <v>1386</v>
      </c>
      <c r="D428" t="s">
        <v>10</v>
      </c>
      <c r="E428" t="s">
        <v>11</v>
      </c>
      <c r="F428" t="str">
        <f t="shared" si="6"/>
        <v>D1DebilDirectamente Directamente</v>
      </c>
      <c r="G428" t="s">
        <v>1324</v>
      </c>
      <c r="H428" t="s">
        <v>1407</v>
      </c>
    </row>
    <row r="429" spans="2:8" x14ac:dyDescent="0.3">
      <c r="B429" t="s">
        <v>1324</v>
      </c>
      <c r="C429" t="s">
        <v>1386</v>
      </c>
      <c r="D429" t="s">
        <v>10</v>
      </c>
      <c r="E429" t="s">
        <v>17</v>
      </c>
      <c r="F429" t="str">
        <f t="shared" si="6"/>
        <v>D1DebilDirectamente Indirectamente</v>
      </c>
      <c r="G429" t="s">
        <v>1324</v>
      </c>
      <c r="H429" t="s">
        <v>1407</v>
      </c>
    </row>
    <row r="430" spans="2:8" x14ac:dyDescent="0.3">
      <c r="B430" t="s">
        <v>1324</v>
      </c>
      <c r="C430" t="s">
        <v>1386</v>
      </c>
      <c r="D430" t="s">
        <v>10</v>
      </c>
      <c r="E430" t="s">
        <v>16</v>
      </c>
      <c r="F430" t="str">
        <f t="shared" si="6"/>
        <v>D1DebilDirectamente No disminuye</v>
      </c>
      <c r="G430" t="s">
        <v>1324</v>
      </c>
      <c r="H430" t="s">
        <v>1407</v>
      </c>
    </row>
    <row r="431" spans="2:8" x14ac:dyDescent="0.3">
      <c r="B431" t="s">
        <v>1324</v>
      </c>
      <c r="C431" t="s">
        <v>1386</v>
      </c>
      <c r="D431" t="s">
        <v>1385</v>
      </c>
      <c r="E431" t="s">
        <v>11</v>
      </c>
      <c r="F431" t="str">
        <f t="shared" si="6"/>
        <v>D1DebilNo DisminuyeDirectamente</v>
      </c>
      <c r="G431" t="s">
        <v>1324</v>
      </c>
      <c r="H431" t="s">
        <v>1407</v>
      </c>
    </row>
    <row r="432" spans="2:8" x14ac:dyDescent="0.3">
      <c r="B432" t="s">
        <v>1324</v>
      </c>
      <c r="C432" t="s">
        <v>1386</v>
      </c>
      <c r="D432" t="s">
        <v>1385</v>
      </c>
      <c r="E432" t="s">
        <v>17</v>
      </c>
      <c r="F432" t="str">
        <f t="shared" si="6"/>
        <v>D1DebilNo DisminuyeIndirectamente</v>
      </c>
      <c r="G432" t="s">
        <v>1324</v>
      </c>
      <c r="H432" t="s">
        <v>1407</v>
      </c>
    </row>
    <row r="433" spans="2:8" x14ac:dyDescent="0.3">
      <c r="B433" t="s">
        <v>1324</v>
      </c>
      <c r="C433" t="s">
        <v>1386</v>
      </c>
      <c r="D433" t="s">
        <v>1385</v>
      </c>
      <c r="E433" t="s">
        <v>16</v>
      </c>
      <c r="F433" t="str">
        <f t="shared" si="6"/>
        <v>D1DebilNo DisminuyeNo disminuye</v>
      </c>
      <c r="G433" t="s">
        <v>1324</v>
      </c>
      <c r="H433" t="s">
        <v>1407</v>
      </c>
    </row>
    <row r="434" spans="2:8" x14ac:dyDescent="0.3">
      <c r="B434" t="s">
        <v>1259</v>
      </c>
      <c r="C434" t="s">
        <v>313</v>
      </c>
      <c r="D434" t="s">
        <v>10</v>
      </c>
      <c r="E434" t="s">
        <v>11</v>
      </c>
      <c r="F434" t="str">
        <f t="shared" si="6"/>
        <v>E6FuerteDirectamente Directamente</v>
      </c>
      <c r="G434" t="s">
        <v>1282</v>
      </c>
      <c r="H434" t="s">
        <v>1396</v>
      </c>
    </row>
    <row r="435" spans="2:8" x14ac:dyDescent="0.3">
      <c r="B435" t="s">
        <v>1259</v>
      </c>
      <c r="C435" t="s">
        <v>313</v>
      </c>
      <c r="D435" t="s">
        <v>10</v>
      </c>
      <c r="E435" t="s">
        <v>17</v>
      </c>
      <c r="F435" t="str">
        <f t="shared" si="6"/>
        <v>E6FuerteDirectamente Indirectamente</v>
      </c>
      <c r="G435" t="s">
        <v>1272</v>
      </c>
      <c r="H435" t="s">
        <v>1397</v>
      </c>
    </row>
    <row r="436" spans="2:8" x14ac:dyDescent="0.3">
      <c r="B436" t="s">
        <v>1259</v>
      </c>
      <c r="C436" t="s">
        <v>313</v>
      </c>
      <c r="D436" t="s">
        <v>10</v>
      </c>
      <c r="E436" t="s">
        <v>16</v>
      </c>
      <c r="F436" t="str">
        <f t="shared" si="6"/>
        <v>E6FuerteDirectamente No disminuye</v>
      </c>
      <c r="G436" t="s">
        <v>1272</v>
      </c>
      <c r="H436" t="s">
        <v>1397</v>
      </c>
    </row>
    <row r="437" spans="2:8" x14ac:dyDescent="0.3">
      <c r="B437" t="s">
        <v>1259</v>
      </c>
      <c r="C437" t="s">
        <v>313</v>
      </c>
      <c r="D437" t="s">
        <v>1385</v>
      </c>
      <c r="E437" t="s">
        <v>11</v>
      </c>
      <c r="F437" t="str">
        <f t="shared" si="6"/>
        <v>E6FuerteNo DisminuyeDirectamente</v>
      </c>
      <c r="G437" t="s">
        <v>1284</v>
      </c>
      <c r="H437" t="s">
        <v>1408</v>
      </c>
    </row>
    <row r="438" spans="2:8" x14ac:dyDescent="0.3">
      <c r="B438" t="s">
        <v>1259</v>
      </c>
      <c r="C438" t="s">
        <v>313</v>
      </c>
      <c r="D438" t="s">
        <v>1385</v>
      </c>
      <c r="E438" t="s">
        <v>17</v>
      </c>
      <c r="F438" t="str">
        <f t="shared" si="6"/>
        <v>E6FuerteNo DisminuyeIndirectamente</v>
      </c>
      <c r="G438" t="s">
        <v>1259</v>
      </c>
      <c r="H438" t="s">
        <v>1409</v>
      </c>
    </row>
    <row r="439" spans="2:8" x14ac:dyDescent="0.3">
      <c r="B439" t="s">
        <v>1259</v>
      </c>
      <c r="C439" t="s">
        <v>313</v>
      </c>
      <c r="D439" t="s">
        <v>1385</v>
      </c>
      <c r="E439" t="s">
        <v>16</v>
      </c>
      <c r="F439" t="str">
        <f t="shared" si="6"/>
        <v>E6FuerteNo DisminuyeNo disminuye</v>
      </c>
      <c r="G439" t="s">
        <v>1259</v>
      </c>
      <c r="H439" t="s">
        <v>1409</v>
      </c>
    </row>
    <row r="440" spans="2:8" x14ac:dyDescent="0.3">
      <c r="B440" t="s">
        <v>1259</v>
      </c>
      <c r="C440" t="s">
        <v>415</v>
      </c>
      <c r="D440" t="s">
        <v>10</v>
      </c>
      <c r="E440" t="s">
        <v>11</v>
      </c>
      <c r="F440" t="str">
        <f t="shared" si="6"/>
        <v>E6ModeradoDirectamente Directamente</v>
      </c>
      <c r="G440" t="s">
        <v>1273</v>
      </c>
      <c r="H440" t="s">
        <v>1405</v>
      </c>
    </row>
    <row r="441" spans="2:8" x14ac:dyDescent="0.3">
      <c r="B441" t="s">
        <v>1259</v>
      </c>
      <c r="C441" t="s">
        <v>415</v>
      </c>
      <c r="D441" t="s">
        <v>10</v>
      </c>
      <c r="E441" t="s">
        <v>17</v>
      </c>
      <c r="F441" t="str">
        <f t="shared" si="6"/>
        <v>E6ModeradoDirectamente Indirectamente</v>
      </c>
      <c r="G441" t="s">
        <v>1258</v>
      </c>
      <c r="H441" t="s">
        <v>1403</v>
      </c>
    </row>
    <row r="442" spans="2:8" x14ac:dyDescent="0.3">
      <c r="B442" t="s">
        <v>1259</v>
      </c>
      <c r="C442" t="s">
        <v>415</v>
      </c>
      <c r="D442" t="s">
        <v>10</v>
      </c>
      <c r="E442" t="s">
        <v>16</v>
      </c>
      <c r="F442" t="str">
        <f t="shared" si="6"/>
        <v>E6ModeradoDirectamente No disminuye</v>
      </c>
      <c r="G442" t="s">
        <v>1258</v>
      </c>
      <c r="H442" t="s">
        <v>1403</v>
      </c>
    </row>
    <row r="443" spans="2:8" x14ac:dyDescent="0.3">
      <c r="B443" t="s">
        <v>1259</v>
      </c>
      <c r="C443" t="s">
        <v>415</v>
      </c>
      <c r="D443" t="s">
        <v>1385</v>
      </c>
      <c r="E443" t="s">
        <v>11</v>
      </c>
      <c r="F443" t="str">
        <f t="shared" si="6"/>
        <v>E6ModeradoNo DisminuyeDirectamente</v>
      </c>
      <c r="G443" t="s">
        <v>1274</v>
      </c>
      <c r="H443" t="s">
        <v>1410</v>
      </c>
    </row>
    <row r="444" spans="2:8" x14ac:dyDescent="0.3">
      <c r="B444" t="s">
        <v>1259</v>
      </c>
      <c r="C444" t="s">
        <v>415</v>
      </c>
      <c r="D444" t="s">
        <v>1385</v>
      </c>
      <c r="E444" t="s">
        <v>17</v>
      </c>
      <c r="F444" t="str">
        <f t="shared" si="6"/>
        <v>E6ModeradoNo DisminuyeIndirectamente</v>
      </c>
      <c r="G444" t="s">
        <v>1259</v>
      </c>
      <c r="H444" t="s">
        <v>1409</v>
      </c>
    </row>
    <row r="445" spans="2:8" x14ac:dyDescent="0.3">
      <c r="B445" t="s">
        <v>1259</v>
      </c>
      <c r="C445" t="s">
        <v>415</v>
      </c>
      <c r="D445" t="s">
        <v>1385</v>
      </c>
      <c r="E445" t="s">
        <v>16</v>
      </c>
      <c r="F445" t="str">
        <f t="shared" si="6"/>
        <v>E6ModeradoNo DisminuyeNo disminuye</v>
      </c>
      <c r="G445" t="s">
        <v>1259</v>
      </c>
      <c r="H445" t="s">
        <v>1409</v>
      </c>
    </row>
    <row r="446" spans="2:8" x14ac:dyDescent="0.3">
      <c r="B446" t="s">
        <v>1259</v>
      </c>
      <c r="C446" t="s">
        <v>1386</v>
      </c>
      <c r="D446" t="s">
        <v>10</v>
      </c>
      <c r="E446" t="s">
        <v>11</v>
      </c>
      <c r="F446" t="str">
        <f t="shared" si="6"/>
        <v>E6DebilDirectamente Directamente</v>
      </c>
      <c r="G446" t="s">
        <v>1259</v>
      </c>
      <c r="H446" t="s">
        <v>1409</v>
      </c>
    </row>
    <row r="447" spans="2:8" x14ac:dyDescent="0.3">
      <c r="B447" t="s">
        <v>1259</v>
      </c>
      <c r="C447" t="s">
        <v>1386</v>
      </c>
      <c r="D447" t="s">
        <v>10</v>
      </c>
      <c r="E447" t="s">
        <v>17</v>
      </c>
      <c r="F447" t="str">
        <f t="shared" si="6"/>
        <v>E6DebilDirectamente Indirectamente</v>
      </c>
      <c r="G447" t="s">
        <v>1259</v>
      </c>
      <c r="H447" t="s">
        <v>1409</v>
      </c>
    </row>
    <row r="448" spans="2:8" x14ac:dyDescent="0.3">
      <c r="B448" t="s">
        <v>1259</v>
      </c>
      <c r="C448" t="s">
        <v>1386</v>
      </c>
      <c r="D448" t="s">
        <v>10</v>
      </c>
      <c r="E448" t="s">
        <v>16</v>
      </c>
      <c r="F448" t="str">
        <f t="shared" si="6"/>
        <v>E6DebilDirectamente No disminuye</v>
      </c>
      <c r="G448" t="s">
        <v>1259</v>
      </c>
      <c r="H448" t="s">
        <v>1409</v>
      </c>
    </row>
    <row r="449" spans="2:8" x14ac:dyDescent="0.3">
      <c r="B449" t="s">
        <v>1259</v>
      </c>
      <c r="C449" t="s">
        <v>1386</v>
      </c>
      <c r="D449" t="s">
        <v>1385</v>
      </c>
      <c r="E449" t="s">
        <v>11</v>
      </c>
      <c r="F449" t="str">
        <f t="shared" si="6"/>
        <v>E6DebilNo DisminuyeDirectamente</v>
      </c>
      <c r="G449" t="s">
        <v>1259</v>
      </c>
      <c r="H449" t="s">
        <v>1409</v>
      </c>
    </row>
    <row r="450" spans="2:8" x14ac:dyDescent="0.3">
      <c r="B450" t="s">
        <v>1259</v>
      </c>
      <c r="C450" t="s">
        <v>1386</v>
      </c>
      <c r="D450" t="s">
        <v>1385</v>
      </c>
      <c r="E450" t="s">
        <v>17</v>
      </c>
      <c r="F450" t="str">
        <f t="shared" si="6"/>
        <v>E6DebilNo DisminuyeIndirectamente</v>
      </c>
      <c r="G450" t="s">
        <v>1259</v>
      </c>
      <c r="H450" t="s">
        <v>1409</v>
      </c>
    </row>
    <row r="451" spans="2:8" x14ac:dyDescent="0.3">
      <c r="B451" t="s">
        <v>1259</v>
      </c>
      <c r="C451" t="s">
        <v>1386</v>
      </c>
      <c r="D451" t="s">
        <v>1385</v>
      </c>
      <c r="E451" t="s">
        <v>16</v>
      </c>
      <c r="F451" t="str">
        <f t="shared" ref="F451:F514" si="7">CONCATENATE(B451,C451,D451,E451)</f>
        <v>E6DebilNo DisminuyeNo disminuye</v>
      </c>
      <c r="G451" t="s">
        <v>1259</v>
      </c>
      <c r="H451" t="s">
        <v>1409</v>
      </c>
    </row>
    <row r="452" spans="2:8" x14ac:dyDescent="0.3">
      <c r="B452" t="s">
        <v>1274</v>
      </c>
      <c r="C452" t="s">
        <v>313</v>
      </c>
      <c r="D452" t="s">
        <v>10</v>
      </c>
      <c r="E452" t="s">
        <v>11</v>
      </c>
      <c r="F452" t="str">
        <f t="shared" si="7"/>
        <v>E5FuerteDirectamente Directamente</v>
      </c>
      <c r="G452" t="s">
        <v>1299</v>
      </c>
      <c r="H452" t="s">
        <v>1399</v>
      </c>
    </row>
    <row r="453" spans="2:8" x14ac:dyDescent="0.3">
      <c r="B453" t="s">
        <v>1274</v>
      </c>
      <c r="C453" t="s">
        <v>313</v>
      </c>
      <c r="D453" t="s">
        <v>10</v>
      </c>
      <c r="E453" t="s">
        <v>17</v>
      </c>
      <c r="F453" t="str">
        <f t="shared" si="7"/>
        <v>E5FuerteDirectamente Indirectamente</v>
      </c>
      <c r="G453" t="s">
        <v>1282</v>
      </c>
      <c r="H453" t="s">
        <v>1396</v>
      </c>
    </row>
    <row r="454" spans="2:8" x14ac:dyDescent="0.3">
      <c r="B454" t="s">
        <v>1274</v>
      </c>
      <c r="C454" t="s">
        <v>313</v>
      </c>
      <c r="D454" t="s">
        <v>10</v>
      </c>
      <c r="E454" t="s">
        <v>16</v>
      </c>
      <c r="F454" t="str">
        <f t="shared" si="7"/>
        <v>E5FuerteDirectamente No disminuye</v>
      </c>
      <c r="G454" t="s">
        <v>1272</v>
      </c>
      <c r="H454" t="s">
        <v>1397</v>
      </c>
    </row>
    <row r="455" spans="2:8" x14ac:dyDescent="0.3">
      <c r="B455" t="s">
        <v>1274</v>
      </c>
      <c r="C455" t="s">
        <v>313</v>
      </c>
      <c r="D455" t="s">
        <v>1385</v>
      </c>
      <c r="E455" t="s">
        <v>11</v>
      </c>
      <c r="F455" t="str">
        <f t="shared" si="7"/>
        <v>E5FuerteNo DisminuyeDirectamente</v>
      </c>
      <c r="G455" t="s">
        <v>1301</v>
      </c>
      <c r="H455" t="s">
        <v>1411</v>
      </c>
    </row>
    <row r="456" spans="2:8" x14ac:dyDescent="0.3">
      <c r="B456" t="s">
        <v>1274</v>
      </c>
      <c r="C456" t="s">
        <v>313</v>
      </c>
      <c r="D456" t="s">
        <v>1385</v>
      </c>
      <c r="E456" t="s">
        <v>17</v>
      </c>
      <c r="F456" t="str">
        <f t="shared" si="7"/>
        <v>E5FuerteNo DisminuyeIndirectamente</v>
      </c>
      <c r="G456" t="s">
        <v>1274</v>
      </c>
      <c r="H456" t="s">
        <v>1410</v>
      </c>
    </row>
    <row r="457" spans="2:8" x14ac:dyDescent="0.3">
      <c r="B457" t="s">
        <v>1274</v>
      </c>
      <c r="C457" t="s">
        <v>313</v>
      </c>
      <c r="D457" t="s">
        <v>1385</v>
      </c>
      <c r="E457" t="s">
        <v>16</v>
      </c>
      <c r="F457" t="str">
        <f t="shared" si="7"/>
        <v>E5FuerteNo DisminuyeNo disminuye</v>
      </c>
      <c r="G457" t="s">
        <v>1259</v>
      </c>
      <c r="H457" t="s">
        <v>1409</v>
      </c>
    </row>
    <row r="458" spans="2:8" x14ac:dyDescent="0.3">
      <c r="B458" t="s">
        <v>1274</v>
      </c>
      <c r="C458" t="s">
        <v>415</v>
      </c>
      <c r="D458" t="s">
        <v>10</v>
      </c>
      <c r="E458" t="s">
        <v>11</v>
      </c>
      <c r="F458" t="str">
        <f t="shared" si="7"/>
        <v>E5ModeradoDirectamente Directamente</v>
      </c>
      <c r="G458" t="s">
        <v>1283</v>
      </c>
      <c r="H458" t="s">
        <v>1402</v>
      </c>
    </row>
    <row r="459" spans="2:8" x14ac:dyDescent="0.3">
      <c r="B459" t="s">
        <v>1274</v>
      </c>
      <c r="C459" t="s">
        <v>415</v>
      </c>
      <c r="D459" t="s">
        <v>10</v>
      </c>
      <c r="E459" t="s">
        <v>17</v>
      </c>
      <c r="F459" t="str">
        <f t="shared" si="7"/>
        <v>E5ModeradoDirectamente Indirectamente</v>
      </c>
      <c r="G459" t="s">
        <v>1273</v>
      </c>
      <c r="H459" t="s">
        <v>1405</v>
      </c>
    </row>
    <row r="460" spans="2:8" x14ac:dyDescent="0.3">
      <c r="B460" t="s">
        <v>1274</v>
      </c>
      <c r="C460" t="s">
        <v>415</v>
      </c>
      <c r="D460" t="s">
        <v>10</v>
      </c>
      <c r="E460" t="s">
        <v>16</v>
      </c>
      <c r="F460" t="str">
        <f t="shared" si="7"/>
        <v>E5ModeradoDirectamente No disminuye</v>
      </c>
      <c r="G460" t="s">
        <v>1273</v>
      </c>
      <c r="H460" t="s">
        <v>1405</v>
      </c>
    </row>
    <row r="461" spans="2:8" x14ac:dyDescent="0.3">
      <c r="B461" t="s">
        <v>1274</v>
      </c>
      <c r="C461" t="s">
        <v>415</v>
      </c>
      <c r="D461" t="s">
        <v>1385</v>
      </c>
      <c r="E461" t="s">
        <v>11</v>
      </c>
      <c r="F461" t="str">
        <f t="shared" si="7"/>
        <v>E5ModeradoNo DisminuyeDirectamente</v>
      </c>
      <c r="G461" t="s">
        <v>1284</v>
      </c>
      <c r="H461" t="s">
        <v>1408</v>
      </c>
    </row>
    <row r="462" spans="2:8" x14ac:dyDescent="0.3">
      <c r="B462" t="s">
        <v>1274</v>
      </c>
      <c r="C462" t="s">
        <v>415</v>
      </c>
      <c r="D462" t="s">
        <v>1385</v>
      </c>
      <c r="E462" t="s">
        <v>17</v>
      </c>
      <c r="F462" t="str">
        <f t="shared" si="7"/>
        <v>E5ModeradoNo DisminuyeIndirectamente</v>
      </c>
      <c r="G462" t="s">
        <v>1274</v>
      </c>
      <c r="H462" t="s">
        <v>1410</v>
      </c>
    </row>
    <row r="463" spans="2:8" x14ac:dyDescent="0.3">
      <c r="B463" t="s">
        <v>1274</v>
      </c>
      <c r="C463" t="s">
        <v>415</v>
      </c>
      <c r="D463" t="s">
        <v>1385</v>
      </c>
      <c r="E463" t="s">
        <v>16</v>
      </c>
      <c r="F463" t="str">
        <f t="shared" si="7"/>
        <v>E5ModeradoNo DisminuyeNo disminuye</v>
      </c>
      <c r="G463" t="s">
        <v>1274</v>
      </c>
      <c r="H463" t="s">
        <v>1410</v>
      </c>
    </row>
    <row r="464" spans="2:8" x14ac:dyDescent="0.3">
      <c r="B464" t="s">
        <v>1274</v>
      </c>
      <c r="C464" t="s">
        <v>1386</v>
      </c>
      <c r="D464" t="s">
        <v>10</v>
      </c>
      <c r="E464" t="s">
        <v>11</v>
      </c>
      <c r="F464" t="str">
        <f t="shared" si="7"/>
        <v>E5DebilDirectamente Directamente</v>
      </c>
      <c r="G464" t="s">
        <v>1274</v>
      </c>
      <c r="H464" t="s">
        <v>1410</v>
      </c>
    </row>
    <row r="465" spans="2:8" x14ac:dyDescent="0.3">
      <c r="B465" t="s">
        <v>1274</v>
      </c>
      <c r="C465" t="s">
        <v>1386</v>
      </c>
      <c r="D465" t="s">
        <v>10</v>
      </c>
      <c r="E465" t="s">
        <v>17</v>
      </c>
      <c r="F465" t="str">
        <f t="shared" si="7"/>
        <v>E5DebilDirectamente Indirectamente</v>
      </c>
      <c r="G465" t="s">
        <v>1274</v>
      </c>
      <c r="H465" t="s">
        <v>1410</v>
      </c>
    </row>
    <row r="466" spans="2:8" x14ac:dyDescent="0.3">
      <c r="B466" t="s">
        <v>1274</v>
      </c>
      <c r="C466" t="s">
        <v>1386</v>
      </c>
      <c r="D466" t="s">
        <v>10</v>
      </c>
      <c r="E466" t="s">
        <v>16</v>
      </c>
      <c r="F466" t="str">
        <f t="shared" si="7"/>
        <v>E5DebilDirectamente No disminuye</v>
      </c>
      <c r="G466" t="s">
        <v>1274</v>
      </c>
      <c r="H466" t="s">
        <v>1410</v>
      </c>
    </row>
    <row r="467" spans="2:8" x14ac:dyDescent="0.3">
      <c r="B467" t="s">
        <v>1274</v>
      </c>
      <c r="C467" t="s">
        <v>1386</v>
      </c>
      <c r="D467" t="s">
        <v>1385</v>
      </c>
      <c r="E467" t="s">
        <v>11</v>
      </c>
      <c r="F467" t="str">
        <f t="shared" si="7"/>
        <v>E5DebilNo DisminuyeDirectamente</v>
      </c>
      <c r="G467" t="s">
        <v>1274</v>
      </c>
      <c r="H467" t="s">
        <v>1410</v>
      </c>
    </row>
    <row r="468" spans="2:8" x14ac:dyDescent="0.3">
      <c r="B468" t="s">
        <v>1274</v>
      </c>
      <c r="C468" t="s">
        <v>1386</v>
      </c>
      <c r="D468" t="s">
        <v>1385</v>
      </c>
      <c r="E468" t="s">
        <v>17</v>
      </c>
      <c r="F468" t="str">
        <f t="shared" si="7"/>
        <v>E5DebilNo DisminuyeIndirectamente</v>
      </c>
      <c r="G468" t="s">
        <v>1274</v>
      </c>
      <c r="H468" t="s">
        <v>1410</v>
      </c>
    </row>
    <row r="469" spans="2:8" x14ac:dyDescent="0.3">
      <c r="B469" t="s">
        <v>1274</v>
      </c>
      <c r="C469" t="s">
        <v>1386</v>
      </c>
      <c r="D469" t="s">
        <v>1385</v>
      </c>
      <c r="E469" t="s">
        <v>16</v>
      </c>
      <c r="F469" t="str">
        <f t="shared" si="7"/>
        <v>E5DebilNo DisminuyeNo disminuye</v>
      </c>
      <c r="G469" t="s">
        <v>1274</v>
      </c>
      <c r="H469" t="s">
        <v>1410</v>
      </c>
    </row>
    <row r="470" spans="2:8" x14ac:dyDescent="0.3">
      <c r="B470" t="s">
        <v>1284</v>
      </c>
      <c r="C470" t="s">
        <v>313</v>
      </c>
      <c r="D470" t="s">
        <v>10</v>
      </c>
      <c r="E470" t="s">
        <v>11</v>
      </c>
      <c r="F470" t="str">
        <f t="shared" si="7"/>
        <v>E4FuerteDirectamente Directamente</v>
      </c>
      <c r="G470" t="s">
        <v>1311</v>
      </c>
      <c r="H470" t="s">
        <v>1400</v>
      </c>
    </row>
    <row r="471" spans="2:8" x14ac:dyDescent="0.3">
      <c r="B471" t="s">
        <v>1284</v>
      </c>
      <c r="C471" t="s">
        <v>313</v>
      </c>
      <c r="D471" t="s">
        <v>10</v>
      </c>
      <c r="E471" t="s">
        <v>17</v>
      </c>
      <c r="F471" t="str">
        <f t="shared" si="7"/>
        <v>E4FuerteDirectamente Indirectamente</v>
      </c>
      <c r="G471" t="s">
        <v>1299</v>
      </c>
      <c r="H471" t="s">
        <v>1399</v>
      </c>
    </row>
    <row r="472" spans="2:8" x14ac:dyDescent="0.3">
      <c r="B472" t="s">
        <v>1284</v>
      </c>
      <c r="C472" t="s">
        <v>313</v>
      </c>
      <c r="D472" t="s">
        <v>10</v>
      </c>
      <c r="E472" t="s">
        <v>16</v>
      </c>
      <c r="F472" t="str">
        <f t="shared" si="7"/>
        <v>E4FuerteDirectamente No disminuye</v>
      </c>
      <c r="G472" t="s">
        <v>1282</v>
      </c>
      <c r="H472" t="s">
        <v>1396</v>
      </c>
    </row>
    <row r="473" spans="2:8" x14ac:dyDescent="0.3">
      <c r="B473" t="s">
        <v>1284</v>
      </c>
      <c r="C473" t="s">
        <v>313</v>
      </c>
      <c r="D473" t="s">
        <v>1385</v>
      </c>
      <c r="E473" t="s">
        <v>11</v>
      </c>
      <c r="F473" t="str">
        <f t="shared" si="7"/>
        <v>E4FuerteNo DisminuyeDirectamente</v>
      </c>
      <c r="G473" t="s">
        <v>1313</v>
      </c>
      <c r="H473" t="s">
        <v>1412</v>
      </c>
    </row>
    <row r="474" spans="2:8" x14ac:dyDescent="0.3">
      <c r="B474" t="s">
        <v>1284</v>
      </c>
      <c r="C474" t="s">
        <v>313</v>
      </c>
      <c r="D474" t="s">
        <v>1385</v>
      </c>
      <c r="E474" t="s">
        <v>17</v>
      </c>
      <c r="F474" t="str">
        <f t="shared" si="7"/>
        <v>E4FuerteNo DisminuyeIndirectamente</v>
      </c>
      <c r="G474" t="s">
        <v>1284</v>
      </c>
      <c r="H474" t="s">
        <v>1408</v>
      </c>
    </row>
    <row r="475" spans="2:8" x14ac:dyDescent="0.3">
      <c r="B475" t="s">
        <v>1284</v>
      </c>
      <c r="C475" t="s">
        <v>313</v>
      </c>
      <c r="D475" t="s">
        <v>1385</v>
      </c>
      <c r="E475" t="s">
        <v>16</v>
      </c>
      <c r="F475" t="str">
        <f t="shared" si="7"/>
        <v>E4FuerteNo DisminuyeNo disminuye</v>
      </c>
      <c r="G475" t="s">
        <v>1284</v>
      </c>
      <c r="H475" t="s">
        <v>1408</v>
      </c>
    </row>
    <row r="476" spans="2:8" x14ac:dyDescent="0.3">
      <c r="B476" t="s">
        <v>1284</v>
      </c>
      <c r="C476" t="s">
        <v>415</v>
      </c>
      <c r="D476" t="s">
        <v>10</v>
      </c>
      <c r="E476" t="s">
        <v>11</v>
      </c>
      <c r="F476" t="str">
        <f t="shared" si="7"/>
        <v>E4ModeradoDirectamente Directamente</v>
      </c>
      <c r="G476" t="s">
        <v>1300</v>
      </c>
      <c r="H476" t="s">
        <v>1404</v>
      </c>
    </row>
    <row r="477" spans="2:8" x14ac:dyDescent="0.3">
      <c r="B477" t="s">
        <v>1284</v>
      </c>
      <c r="C477" t="s">
        <v>415</v>
      </c>
      <c r="D477" t="s">
        <v>10</v>
      </c>
      <c r="E477" t="s">
        <v>17</v>
      </c>
      <c r="F477" t="str">
        <f t="shared" si="7"/>
        <v>E4ModeradoDirectamente Indirectamente</v>
      </c>
      <c r="G477" t="s">
        <v>1283</v>
      </c>
      <c r="H477" t="s">
        <v>1402</v>
      </c>
    </row>
    <row r="478" spans="2:8" x14ac:dyDescent="0.3">
      <c r="B478" t="s">
        <v>1284</v>
      </c>
      <c r="C478" t="s">
        <v>415</v>
      </c>
      <c r="D478" t="s">
        <v>10</v>
      </c>
      <c r="E478" t="s">
        <v>16</v>
      </c>
      <c r="F478" t="str">
        <f t="shared" si="7"/>
        <v>E4ModeradoDirectamente No disminuye</v>
      </c>
      <c r="G478" t="s">
        <v>1283</v>
      </c>
      <c r="H478" t="s">
        <v>1402</v>
      </c>
    </row>
    <row r="479" spans="2:8" x14ac:dyDescent="0.3">
      <c r="B479" t="s">
        <v>1284</v>
      </c>
      <c r="C479" t="s">
        <v>415</v>
      </c>
      <c r="D479" t="s">
        <v>1385</v>
      </c>
      <c r="E479" t="s">
        <v>11</v>
      </c>
      <c r="F479" t="str">
        <f t="shared" si="7"/>
        <v>E4ModeradoNo DisminuyeDirectamente</v>
      </c>
      <c r="G479" t="s">
        <v>1301</v>
      </c>
      <c r="H479" t="s">
        <v>1411</v>
      </c>
    </row>
    <row r="480" spans="2:8" x14ac:dyDescent="0.3">
      <c r="B480" t="s">
        <v>1284</v>
      </c>
      <c r="C480" t="s">
        <v>415</v>
      </c>
      <c r="D480" t="s">
        <v>1385</v>
      </c>
      <c r="E480" t="s">
        <v>17</v>
      </c>
      <c r="F480" t="str">
        <f t="shared" si="7"/>
        <v>E4ModeradoNo DisminuyeIndirectamente</v>
      </c>
      <c r="G480" t="s">
        <v>1284</v>
      </c>
      <c r="H480" t="s">
        <v>1408</v>
      </c>
    </row>
    <row r="481" spans="2:8" x14ac:dyDescent="0.3">
      <c r="B481" t="s">
        <v>1284</v>
      </c>
      <c r="C481" t="s">
        <v>415</v>
      </c>
      <c r="D481" t="s">
        <v>1385</v>
      </c>
      <c r="E481" t="s">
        <v>16</v>
      </c>
      <c r="F481" t="str">
        <f t="shared" si="7"/>
        <v>E4ModeradoNo DisminuyeNo disminuye</v>
      </c>
      <c r="G481" t="s">
        <v>1284</v>
      </c>
      <c r="H481" t="s">
        <v>1408</v>
      </c>
    </row>
    <row r="482" spans="2:8" x14ac:dyDescent="0.3">
      <c r="B482" t="s">
        <v>1284</v>
      </c>
      <c r="C482" t="s">
        <v>1386</v>
      </c>
      <c r="D482" t="s">
        <v>10</v>
      </c>
      <c r="E482" t="s">
        <v>11</v>
      </c>
      <c r="F482" t="str">
        <f t="shared" si="7"/>
        <v>E4DebilDirectamente Directamente</v>
      </c>
      <c r="G482" t="s">
        <v>1284</v>
      </c>
      <c r="H482" t="s">
        <v>1408</v>
      </c>
    </row>
    <row r="483" spans="2:8" x14ac:dyDescent="0.3">
      <c r="B483" t="s">
        <v>1284</v>
      </c>
      <c r="C483" t="s">
        <v>1386</v>
      </c>
      <c r="D483" t="s">
        <v>10</v>
      </c>
      <c r="E483" t="s">
        <v>17</v>
      </c>
      <c r="F483" t="str">
        <f t="shared" si="7"/>
        <v>E4DebilDirectamente Indirectamente</v>
      </c>
      <c r="G483" t="s">
        <v>1284</v>
      </c>
      <c r="H483" t="s">
        <v>1408</v>
      </c>
    </row>
    <row r="484" spans="2:8" x14ac:dyDescent="0.3">
      <c r="B484" t="s">
        <v>1284</v>
      </c>
      <c r="C484" t="s">
        <v>1386</v>
      </c>
      <c r="D484" t="s">
        <v>10</v>
      </c>
      <c r="E484" t="s">
        <v>16</v>
      </c>
      <c r="F484" t="str">
        <f t="shared" si="7"/>
        <v>E4DebilDirectamente No disminuye</v>
      </c>
      <c r="G484" t="s">
        <v>1284</v>
      </c>
      <c r="H484" t="s">
        <v>1408</v>
      </c>
    </row>
    <row r="485" spans="2:8" x14ac:dyDescent="0.3">
      <c r="B485" t="s">
        <v>1284</v>
      </c>
      <c r="C485" t="s">
        <v>1386</v>
      </c>
      <c r="D485" t="s">
        <v>1385</v>
      </c>
      <c r="E485" t="s">
        <v>11</v>
      </c>
      <c r="F485" t="str">
        <f t="shared" si="7"/>
        <v>E4DebilNo DisminuyeDirectamente</v>
      </c>
      <c r="G485" t="s">
        <v>1284</v>
      </c>
      <c r="H485" t="s">
        <v>1408</v>
      </c>
    </row>
    <row r="486" spans="2:8" x14ac:dyDescent="0.3">
      <c r="B486" t="s">
        <v>1284</v>
      </c>
      <c r="C486" t="s">
        <v>1386</v>
      </c>
      <c r="D486" t="s">
        <v>1385</v>
      </c>
      <c r="E486" t="s">
        <v>17</v>
      </c>
      <c r="F486" t="str">
        <f t="shared" si="7"/>
        <v>E4DebilNo DisminuyeIndirectamente</v>
      </c>
      <c r="G486" t="s">
        <v>1284</v>
      </c>
      <c r="H486" t="s">
        <v>1408</v>
      </c>
    </row>
    <row r="487" spans="2:8" x14ac:dyDescent="0.3">
      <c r="B487" t="s">
        <v>1284</v>
      </c>
      <c r="C487" t="s">
        <v>1386</v>
      </c>
      <c r="D487" t="s">
        <v>1385</v>
      </c>
      <c r="E487" t="s">
        <v>16</v>
      </c>
      <c r="F487" t="str">
        <f t="shared" si="7"/>
        <v>E4DebilNo DisminuyeNo disminuye</v>
      </c>
      <c r="G487" t="s">
        <v>1284</v>
      </c>
      <c r="H487" t="s">
        <v>1408</v>
      </c>
    </row>
    <row r="488" spans="2:8" x14ac:dyDescent="0.3">
      <c r="B488" t="s">
        <v>1301</v>
      </c>
      <c r="C488" t="s">
        <v>313</v>
      </c>
      <c r="D488" t="s">
        <v>10</v>
      </c>
      <c r="E488" t="s">
        <v>11</v>
      </c>
      <c r="F488" t="str">
        <f t="shared" si="7"/>
        <v>E3FuerteDirectamente Directamente</v>
      </c>
      <c r="G488" t="s">
        <v>1323</v>
      </c>
      <c r="H488" t="s">
        <v>1401</v>
      </c>
    </row>
    <row r="489" spans="2:8" x14ac:dyDescent="0.3">
      <c r="B489" t="s">
        <v>1301</v>
      </c>
      <c r="C489" t="s">
        <v>313</v>
      </c>
      <c r="D489" t="s">
        <v>10</v>
      </c>
      <c r="E489" t="s">
        <v>17</v>
      </c>
      <c r="F489" t="str">
        <f t="shared" si="7"/>
        <v>E3FuerteDirectamente Indirectamente</v>
      </c>
      <c r="G489" t="s">
        <v>1311</v>
      </c>
      <c r="H489" t="s">
        <v>1400</v>
      </c>
    </row>
    <row r="490" spans="2:8" x14ac:dyDescent="0.3">
      <c r="B490" t="s">
        <v>1301</v>
      </c>
      <c r="C490" t="s">
        <v>313</v>
      </c>
      <c r="D490" t="s">
        <v>10</v>
      </c>
      <c r="E490" t="s">
        <v>16</v>
      </c>
      <c r="F490" t="str">
        <f t="shared" si="7"/>
        <v>E3FuerteDirectamente No disminuye</v>
      </c>
      <c r="G490" t="s">
        <v>1299</v>
      </c>
      <c r="H490" t="s">
        <v>1399</v>
      </c>
    </row>
    <row r="491" spans="2:8" x14ac:dyDescent="0.3">
      <c r="B491" t="s">
        <v>1301</v>
      </c>
      <c r="C491" t="s">
        <v>313</v>
      </c>
      <c r="D491" t="s">
        <v>1385</v>
      </c>
      <c r="E491" t="s">
        <v>11</v>
      </c>
      <c r="F491" t="str">
        <f t="shared" si="7"/>
        <v>E3FuerteNo DisminuyeDirectamente</v>
      </c>
      <c r="G491" t="s">
        <v>1325</v>
      </c>
      <c r="H491" t="s">
        <v>1413</v>
      </c>
    </row>
    <row r="492" spans="2:8" x14ac:dyDescent="0.3">
      <c r="B492" t="s">
        <v>1301</v>
      </c>
      <c r="C492" t="s">
        <v>313</v>
      </c>
      <c r="D492" t="s">
        <v>1385</v>
      </c>
      <c r="E492" t="s">
        <v>17</v>
      </c>
      <c r="F492" t="str">
        <f t="shared" si="7"/>
        <v>E3FuerteNo DisminuyeIndirectamente</v>
      </c>
      <c r="G492" t="s">
        <v>1313</v>
      </c>
      <c r="H492" t="s">
        <v>1412</v>
      </c>
    </row>
    <row r="493" spans="2:8" x14ac:dyDescent="0.3">
      <c r="B493" t="s">
        <v>1301</v>
      </c>
      <c r="C493" t="s">
        <v>313</v>
      </c>
      <c r="D493" t="s">
        <v>1385</v>
      </c>
      <c r="E493" t="s">
        <v>16</v>
      </c>
      <c r="F493" t="str">
        <f t="shared" si="7"/>
        <v>E3FuerteNo DisminuyeNo disminuye</v>
      </c>
      <c r="G493" t="s">
        <v>1301</v>
      </c>
      <c r="H493" t="s">
        <v>1411</v>
      </c>
    </row>
    <row r="494" spans="2:8" x14ac:dyDescent="0.3">
      <c r="B494" t="s">
        <v>1301</v>
      </c>
      <c r="C494" t="s">
        <v>415</v>
      </c>
      <c r="D494" t="s">
        <v>10</v>
      </c>
      <c r="E494" t="s">
        <v>11</v>
      </c>
      <c r="F494" t="str">
        <f t="shared" si="7"/>
        <v>E3ModeradoDirectamente Directamente</v>
      </c>
      <c r="G494" t="s">
        <v>1312</v>
      </c>
      <c r="H494" t="s">
        <v>1406</v>
      </c>
    </row>
    <row r="495" spans="2:8" x14ac:dyDescent="0.3">
      <c r="B495" t="s">
        <v>1301</v>
      </c>
      <c r="C495" t="s">
        <v>415</v>
      </c>
      <c r="D495" t="s">
        <v>10</v>
      </c>
      <c r="E495" t="s">
        <v>17</v>
      </c>
      <c r="F495" t="str">
        <f t="shared" si="7"/>
        <v>E3ModeradoDirectamente Indirectamente</v>
      </c>
      <c r="G495" t="s">
        <v>1300</v>
      </c>
      <c r="H495" t="s">
        <v>1404</v>
      </c>
    </row>
    <row r="496" spans="2:8" x14ac:dyDescent="0.3">
      <c r="B496" t="s">
        <v>1301</v>
      </c>
      <c r="C496" t="s">
        <v>415</v>
      </c>
      <c r="D496" t="s">
        <v>10</v>
      </c>
      <c r="E496" t="s">
        <v>16</v>
      </c>
      <c r="F496" t="str">
        <f t="shared" si="7"/>
        <v>E3ModeradoDirectamente No disminuye</v>
      </c>
      <c r="G496" t="s">
        <v>1300</v>
      </c>
      <c r="H496" t="s">
        <v>1404</v>
      </c>
    </row>
    <row r="497" spans="2:8" x14ac:dyDescent="0.3">
      <c r="B497" t="s">
        <v>1301</v>
      </c>
      <c r="C497" t="s">
        <v>415</v>
      </c>
      <c r="D497" t="s">
        <v>1385</v>
      </c>
      <c r="E497" t="s">
        <v>11</v>
      </c>
      <c r="F497" t="str">
        <f t="shared" si="7"/>
        <v>E3ModeradoNo DisminuyeDirectamente</v>
      </c>
      <c r="G497" t="s">
        <v>1313</v>
      </c>
      <c r="H497" t="s">
        <v>1412</v>
      </c>
    </row>
    <row r="498" spans="2:8" x14ac:dyDescent="0.3">
      <c r="B498" t="s">
        <v>1301</v>
      </c>
      <c r="C498" t="s">
        <v>415</v>
      </c>
      <c r="D498" t="s">
        <v>1385</v>
      </c>
      <c r="E498" t="s">
        <v>17</v>
      </c>
      <c r="F498" t="str">
        <f t="shared" si="7"/>
        <v>E3ModeradoNo DisminuyeIndirectamente</v>
      </c>
      <c r="G498" t="s">
        <v>1301</v>
      </c>
      <c r="H498" t="s">
        <v>1411</v>
      </c>
    </row>
    <row r="499" spans="2:8" x14ac:dyDescent="0.3">
      <c r="B499" t="s">
        <v>1301</v>
      </c>
      <c r="C499" t="s">
        <v>415</v>
      </c>
      <c r="D499" t="s">
        <v>1385</v>
      </c>
      <c r="E499" t="s">
        <v>16</v>
      </c>
      <c r="F499" t="str">
        <f t="shared" si="7"/>
        <v>E3ModeradoNo DisminuyeNo disminuye</v>
      </c>
      <c r="G499" t="s">
        <v>1301</v>
      </c>
      <c r="H499" t="s">
        <v>1411</v>
      </c>
    </row>
    <row r="500" spans="2:8" x14ac:dyDescent="0.3">
      <c r="B500" t="s">
        <v>1301</v>
      </c>
      <c r="C500" t="s">
        <v>1386</v>
      </c>
      <c r="D500" t="s">
        <v>10</v>
      </c>
      <c r="E500" t="s">
        <v>11</v>
      </c>
      <c r="F500" t="str">
        <f t="shared" si="7"/>
        <v>E3DebilDirectamente Directamente</v>
      </c>
      <c r="G500" t="s">
        <v>1301</v>
      </c>
      <c r="H500" t="s">
        <v>1411</v>
      </c>
    </row>
    <row r="501" spans="2:8" x14ac:dyDescent="0.3">
      <c r="B501" t="s">
        <v>1301</v>
      </c>
      <c r="C501" t="s">
        <v>1386</v>
      </c>
      <c r="D501" t="s">
        <v>10</v>
      </c>
      <c r="E501" t="s">
        <v>17</v>
      </c>
      <c r="F501" t="str">
        <f t="shared" si="7"/>
        <v>E3DebilDirectamente Indirectamente</v>
      </c>
      <c r="G501" t="s">
        <v>1301</v>
      </c>
      <c r="H501" t="s">
        <v>1411</v>
      </c>
    </row>
    <row r="502" spans="2:8" x14ac:dyDescent="0.3">
      <c r="B502" t="s">
        <v>1301</v>
      </c>
      <c r="C502" t="s">
        <v>1386</v>
      </c>
      <c r="D502" t="s">
        <v>10</v>
      </c>
      <c r="E502" t="s">
        <v>16</v>
      </c>
      <c r="F502" t="str">
        <f t="shared" si="7"/>
        <v>E3DebilDirectamente No disminuye</v>
      </c>
      <c r="G502" t="s">
        <v>1301</v>
      </c>
      <c r="H502" t="s">
        <v>1411</v>
      </c>
    </row>
    <row r="503" spans="2:8" x14ac:dyDescent="0.3">
      <c r="B503" t="s">
        <v>1301</v>
      </c>
      <c r="C503" t="s">
        <v>1386</v>
      </c>
      <c r="D503" t="s">
        <v>1385</v>
      </c>
      <c r="E503" t="s">
        <v>11</v>
      </c>
      <c r="F503" t="str">
        <f t="shared" si="7"/>
        <v>E3DebilNo DisminuyeDirectamente</v>
      </c>
      <c r="G503" t="s">
        <v>1301</v>
      </c>
      <c r="H503" t="s">
        <v>1411</v>
      </c>
    </row>
    <row r="504" spans="2:8" x14ac:dyDescent="0.3">
      <c r="B504" t="s">
        <v>1301</v>
      </c>
      <c r="C504" t="s">
        <v>1386</v>
      </c>
      <c r="D504" t="s">
        <v>1385</v>
      </c>
      <c r="E504" t="s">
        <v>17</v>
      </c>
      <c r="F504" t="str">
        <f t="shared" si="7"/>
        <v>E3DebilNo DisminuyeIndirectamente</v>
      </c>
      <c r="G504" t="s">
        <v>1301</v>
      </c>
      <c r="H504" t="s">
        <v>1411</v>
      </c>
    </row>
    <row r="505" spans="2:8" x14ac:dyDescent="0.3">
      <c r="B505" t="s">
        <v>1301</v>
      </c>
      <c r="C505" t="s">
        <v>1386</v>
      </c>
      <c r="D505" t="s">
        <v>1385</v>
      </c>
      <c r="E505" t="s">
        <v>16</v>
      </c>
      <c r="F505" t="str">
        <f t="shared" si="7"/>
        <v>E3DebilNo DisminuyeNo disminuye</v>
      </c>
      <c r="G505" t="s">
        <v>1301</v>
      </c>
      <c r="H505" t="s">
        <v>1411</v>
      </c>
    </row>
    <row r="506" spans="2:8" x14ac:dyDescent="0.3">
      <c r="B506" t="s">
        <v>1313</v>
      </c>
      <c r="C506" t="s">
        <v>313</v>
      </c>
      <c r="D506" t="s">
        <v>10</v>
      </c>
      <c r="E506" t="s">
        <v>11</v>
      </c>
      <c r="F506" t="str">
        <f t="shared" si="7"/>
        <v>E2FuerteDirectamente Directamente</v>
      </c>
      <c r="G506" t="s">
        <v>1323</v>
      </c>
      <c r="H506" t="s">
        <v>1401</v>
      </c>
    </row>
    <row r="507" spans="2:8" x14ac:dyDescent="0.3">
      <c r="B507" t="s">
        <v>1313</v>
      </c>
      <c r="C507" t="s">
        <v>313</v>
      </c>
      <c r="D507" t="s">
        <v>10</v>
      </c>
      <c r="E507" t="s">
        <v>17</v>
      </c>
      <c r="F507" t="str">
        <f t="shared" si="7"/>
        <v>E2FuerteDirectamente Indirectamente</v>
      </c>
      <c r="G507" t="s">
        <v>1323</v>
      </c>
      <c r="H507" t="s">
        <v>1401</v>
      </c>
    </row>
    <row r="508" spans="2:8" x14ac:dyDescent="0.3">
      <c r="B508" t="s">
        <v>1313</v>
      </c>
      <c r="C508" t="s">
        <v>313</v>
      </c>
      <c r="D508" t="s">
        <v>10</v>
      </c>
      <c r="E508" t="s">
        <v>16</v>
      </c>
      <c r="F508" t="str">
        <f t="shared" si="7"/>
        <v>E2FuerteDirectamente No disminuye</v>
      </c>
      <c r="G508" t="s">
        <v>1311</v>
      </c>
      <c r="H508" t="s">
        <v>1400</v>
      </c>
    </row>
    <row r="509" spans="2:8" x14ac:dyDescent="0.3">
      <c r="B509" t="s">
        <v>1313</v>
      </c>
      <c r="C509" t="s">
        <v>313</v>
      </c>
      <c r="D509" t="s">
        <v>1385</v>
      </c>
      <c r="E509" t="s">
        <v>11</v>
      </c>
      <c r="F509" t="str">
        <f t="shared" si="7"/>
        <v>E2FuerteNo DisminuyeDirectamente</v>
      </c>
      <c r="G509" t="s">
        <v>1325</v>
      </c>
      <c r="H509" t="s">
        <v>1413</v>
      </c>
    </row>
    <row r="510" spans="2:8" x14ac:dyDescent="0.3">
      <c r="B510" t="s">
        <v>1313</v>
      </c>
      <c r="C510" t="s">
        <v>313</v>
      </c>
      <c r="D510" t="s">
        <v>1385</v>
      </c>
      <c r="E510" t="s">
        <v>17</v>
      </c>
      <c r="F510" t="str">
        <f t="shared" si="7"/>
        <v>E2FuerteNo DisminuyeIndirectamente</v>
      </c>
      <c r="G510" t="s">
        <v>1313</v>
      </c>
      <c r="H510" t="s">
        <v>1412</v>
      </c>
    </row>
    <row r="511" spans="2:8" x14ac:dyDescent="0.3">
      <c r="B511" t="s">
        <v>1313</v>
      </c>
      <c r="C511" t="s">
        <v>313</v>
      </c>
      <c r="D511" t="s">
        <v>1385</v>
      </c>
      <c r="E511" t="s">
        <v>16</v>
      </c>
      <c r="F511" t="str">
        <f t="shared" si="7"/>
        <v>E2FuerteNo DisminuyeNo disminuye</v>
      </c>
      <c r="G511" t="s">
        <v>1313</v>
      </c>
      <c r="H511" t="s">
        <v>1412</v>
      </c>
    </row>
    <row r="512" spans="2:8" x14ac:dyDescent="0.3">
      <c r="B512" t="s">
        <v>1313</v>
      </c>
      <c r="C512" t="s">
        <v>415</v>
      </c>
      <c r="D512" t="s">
        <v>10</v>
      </c>
      <c r="E512" t="s">
        <v>11</v>
      </c>
      <c r="F512" t="str">
        <f t="shared" si="7"/>
        <v>E2ModeradoDirectamente Directamente</v>
      </c>
      <c r="G512" t="s">
        <v>1324</v>
      </c>
      <c r="H512" t="s">
        <v>1407</v>
      </c>
    </row>
    <row r="513" spans="2:8" x14ac:dyDescent="0.3">
      <c r="B513" t="s">
        <v>1313</v>
      </c>
      <c r="C513" t="s">
        <v>415</v>
      </c>
      <c r="D513" t="s">
        <v>10</v>
      </c>
      <c r="E513" t="s">
        <v>17</v>
      </c>
      <c r="F513" t="str">
        <f t="shared" si="7"/>
        <v>E2ModeradoDirectamente Indirectamente</v>
      </c>
      <c r="G513" t="s">
        <v>1312</v>
      </c>
      <c r="H513" t="s">
        <v>1406</v>
      </c>
    </row>
    <row r="514" spans="2:8" x14ac:dyDescent="0.3">
      <c r="B514" t="s">
        <v>1313</v>
      </c>
      <c r="C514" t="s">
        <v>415</v>
      </c>
      <c r="D514" t="s">
        <v>10</v>
      </c>
      <c r="E514" t="s">
        <v>16</v>
      </c>
      <c r="F514" t="str">
        <f t="shared" si="7"/>
        <v>E2ModeradoDirectamente No disminuye</v>
      </c>
      <c r="G514" t="s">
        <v>1312</v>
      </c>
      <c r="H514" t="s">
        <v>1406</v>
      </c>
    </row>
    <row r="515" spans="2:8" x14ac:dyDescent="0.3">
      <c r="B515" t="s">
        <v>1313</v>
      </c>
      <c r="C515" t="s">
        <v>415</v>
      </c>
      <c r="D515" t="s">
        <v>1385</v>
      </c>
      <c r="E515" t="s">
        <v>11</v>
      </c>
      <c r="F515" t="str">
        <f t="shared" ref="F515:F578" si="8">CONCATENATE(B515,C515,D515,E515)</f>
        <v>E2ModeradoNo DisminuyeDirectamente</v>
      </c>
      <c r="G515" t="s">
        <v>1325</v>
      </c>
      <c r="H515" t="s">
        <v>1413</v>
      </c>
    </row>
    <row r="516" spans="2:8" x14ac:dyDescent="0.3">
      <c r="B516" t="s">
        <v>1313</v>
      </c>
      <c r="C516" t="s">
        <v>415</v>
      </c>
      <c r="D516" t="s">
        <v>1385</v>
      </c>
      <c r="E516" t="s">
        <v>17</v>
      </c>
      <c r="F516" t="str">
        <f t="shared" si="8"/>
        <v>E2ModeradoNo DisminuyeIndirectamente</v>
      </c>
      <c r="G516" t="s">
        <v>1313</v>
      </c>
      <c r="H516" t="s">
        <v>1412</v>
      </c>
    </row>
    <row r="517" spans="2:8" x14ac:dyDescent="0.3">
      <c r="B517" t="s">
        <v>1313</v>
      </c>
      <c r="C517" t="s">
        <v>415</v>
      </c>
      <c r="D517" t="s">
        <v>1385</v>
      </c>
      <c r="E517" t="s">
        <v>16</v>
      </c>
      <c r="F517" t="str">
        <f t="shared" si="8"/>
        <v>E2ModeradoNo DisminuyeNo disminuye</v>
      </c>
      <c r="G517" t="s">
        <v>1313</v>
      </c>
      <c r="H517" t="s">
        <v>1412</v>
      </c>
    </row>
    <row r="518" spans="2:8" x14ac:dyDescent="0.3">
      <c r="B518" t="s">
        <v>1313</v>
      </c>
      <c r="C518" t="s">
        <v>1386</v>
      </c>
      <c r="D518" t="s">
        <v>10</v>
      </c>
      <c r="E518" t="s">
        <v>11</v>
      </c>
      <c r="F518" t="str">
        <f t="shared" si="8"/>
        <v>E2DebilDirectamente Directamente</v>
      </c>
      <c r="G518" t="s">
        <v>1313</v>
      </c>
      <c r="H518" t="s">
        <v>1412</v>
      </c>
    </row>
    <row r="519" spans="2:8" x14ac:dyDescent="0.3">
      <c r="B519" t="s">
        <v>1313</v>
      </c>
      <c r="C519" t="s">
        <v>1386</v>
      </c>
      <c r="D519" t="s">
        <v>10</v>
      </c>
      <c r="E519" t="s">
        <v>17</v>
      </c>
      <c r="F519" t="str">
        <f t="shared" si="8"/>
        <v>E2DebilDirectamente Indirectamente</v>
      </c>
      <c r="G519" t="s">
        <v>1313</v>
      </c>
      <c r="H519" t="s">
        <v>1412</v>
      </c>
    </row>
    <row r="520" spans="2:8" x14ac:dyDescent="0.3">
      <c r="B520" t="s">
        <v>1313</v>
      </c>
      <c r="C520" t="s">
        <v>1386</v>
      </c>
      <c r="D520" t="s">
        <v>10</v>
      </c>
      <c r="E520" t="s">
        <v>16</v>
      </c>
      <c r="F520" t="str">
        <f t="shared" si="8"/>
        <v>E2DebilDirectamente No disminuye</v>
      </c>
      <c r="G520" t="s">
        <v>1313</v>
      </c>
      <c r="H520" t="s">
        <v>1412</v>
      </c>
    </row>
    <row r="521" spans="2:8" x14ac:dyDescent="0.3">
      <c r="B521" t="s">
        <v>1313</v>
      </c>
      <c r="C521" t="s">
        <v>1386</v>
      </c>
      <c r="D521" t="s">
        <v>1385</v>
      </c>
      <c r="E521" t="s">
        <v>11</v>
      </c>
      <c r="F521" t="str">
        <f t="shared" si="8"/>
        <v>E2DebilNo DisminuyeDirectamente</v>
      </c>
      <c r="G521" t="s">
        <v>1313</v>
      </c>
      <c r="H521" t="s">
        <v>1412</v>
      </c>
    </row>
    <row r="522" spans="2:8" x14ac:dyDescent="0.3">
      <c r="B522" t="s">
        <v>1313</v>
      </c>
      <c r="C522" t="s">
        <v>1386</v>
      </c>
      <c r="D522" t="s">
        <v>1385</v>
      </c>
      <c r="E522" t="s">
        <v>17</v>
      </c>
      <c r="F522" t="str">
        <f t="shared" si="8"/>
        <v>E2DebilNo DisminuyeIndirectamente</v>
      </c>
      <c r="G522" t="s">
        <v>1313</v>
      </c>
      <c r="H522" t="s">
        <v>1412</v>
      </c>
    </row>
    <row r="523" spans="2:8" x14ac:dyDescent="0.3">
      <c r="B523" t="s">
        <v>1313</v>
      </c>
      <c r="C523" t="s">
        <v>1386</v>
      </c>
      <c r="D523" t="s">
        <v>1385</v>
      </c>
      <c r="E523" t="s">
        <v>16</v>
      </c>
      <c r="F523" t="str">
        <f t="shared" si="8"/>
        <v>E2DebilNo DisminuyeNo disminuye</v>
      </c>
      <c r="G523" t="s">
        <v>1313</v>
      </c>
      <c r="H523" t="s">
        <v>1412</v>
      </c>
    </row>
    <row r="524" spans="2:8" x14ac:dyDescent="0.3">
      <c r="B524" t="s">
        <v>1325</v>
      </c>
      <c r="C524" t="s">
        <v>313</v>
      </c>
      <c r="D524" t="s">
        <v>10</v>
      </c>
      <c r="E524" t="s">
        <v>11</v>
      </c>
      <c r="F524" t="str">
        <f t="shared" si="8"/>
        <v>E1FuerteDirectamente Directamente</v>
      </c>
      <c r="G524" t="s">
        <v>1323</v>
      </c>
      <c r="H524" t="s">
        <v>1401</v>
      </c>
    </row>
    <row r="525" spans="2:8" x14ac:dyDescent="0.3">
      <c r="B525" t="s">
        <v>1325</v>
      </c>
      <c r="C525" t="s">
        <v>313</v>
      </c>
      <c r="D525" t="s">
        <v>10</v>
      </c>
      <c r="E525" t="s">
        <v>17</v>
      </c>
      <c r="F525" t="str">
        <f t="shared" si="8"/>
        <v>E1FuerteDirectamente Indirectamente</v>
      </c>
      <c r="G525" t="s">
        <v>1311</v>
      </c>
      <c r="H525" t="s">
        <v>1400</v>
      </c>
    </row>
    <row r="526" spans="2:8" x14ac:dyDescent="0.3">
      <c r="B526" t="s">
        <v>1325</v>
      </c>
      <c r="C526" t="s">
        <v>313</v>
      </c>
      <c r="D526" t="s">
        <v>10</v>
      </c>
      <c r="E526" t="s">
        <v>16</v>
      </c>
      <c r="F526" t="str">
        <f t="shared" si="8"/>
        <v>E1FuerteDirectamente No disminuye</v>
      </c>
      <c r="G526" t="s">
        <v>1299</v>
      </c>
      <c r="H526" t="s">
        <v>1399</v>
      </c>
    </row>
    <row r="527" spans="2:8" x14ac:dyDescent="0.3">
      <c r="B527" t="s">
        <v>1325</v>
      </c>
      <c r="C527" t="s">
        <v>313</v>
      </c>
      <c r="D527" t="s">
        <v>1385</v>
      </c>
      <c r="E527" t="s">
        <v>11</v>
      </c>
      <c r="F527" t="str">
        <f t="shared" si="8"/>
        <v>E1FuerteNo DisminuyeDirectamente</v>
      </c>
      <c r="G527" t="s">
        <v>1325</v>
      </c>
      <c r="H527" t="s">
        <v>1413</v>
      </c>
    </row>
    <row r="528" spans="2:8" x14ac:dyDescent="0.3">
      <c r="B528" t="s">
        <v>1325</v>
      </c>
      <c r="C528" t="s">
        <v>313</v>
      </c>
      <c r="D528" t="s">
        <v>1385</v>
      </c>
      <c r="E528" t="s">
        <v>17</v>
      </c>
      <c r="F528" t="str">
        <f t="shared" si="8"/>
        <v>E1FuerteNo DisminuyeIndirectamente</v>
      </c>
      <c r="G528" t="s">
        <v>1325</v>
      </c>
      <c r="H528" t="s">
        <v>1413</v>
      </c>
    </row>
    <row r="529" spans="2:8" x14ac:dyDescent="0.3">
      <c r="B529" t="s">
        <v>1325</v>
      </c>
      <c r="C529" t="s">
        <v>313</v>
      </c>
      <c r="D529" t="s">
        <v>1385</v>
      </c>
      <c r="E529" t="s">
        <v>16</v>
      </c>
      <c r="F529" t="str">
        <f t="shared" si="8"/>
        <v>E1FuerteNo DisminuyeNo disminuye</v>
      </c>
      <c r="G529" t="s">
        <v>1325</v>
      </c>
      <c r="H529" t="s">
        <v>1413</v>
      </c>
    </row>
    <row r="530" spans="2:8" x14ac:dyDescent="0.3">
      <c r="B530" t="s">
        <v>1325</v>
      </c>
      <c r="C530" t="s">
        <v>415</v>
      </c>
      <c r="D530" t="s">
        <v>10</v>
      </c>
      <c r="E530" t="s">
        <v>11</v>
      </c>
      <c r="F530" t="str">
        <f t="shared" si="8"/>
        <v>E1ModeradoDirectamente Directamente</v>
      </c>
      <c r="G530" t="s">
        <v>1324</v>
      </c>
      <c r="H530" t="s">
        <v>1407</v>
      </c>
    </row>
    <row r="531" spans="2:8" x14ac:dyDescent="0.3">
      <c r="B531" t="s">
        <v>1325</v>
      </c>
      <c r="C531" t="s">
        <v>415</v>
      </c>
      <c r="D531" t="s">
        <v>10</v>
      </c>
      <c r="E531" t="s">
        <v>17</v>
      </c>
      <c r="F531" t="str">
        <f t="shared" si="8"/>
        <v>E1ModeradoDirectamente Indirectamente</v>
      </c>
      <c r="G531" t="s">
        <v>1324</v>
      </c>
      <c r="H531" t="s">
        <v>1407</v>
      </c>
    </row>
    <row r="532" spans="2:8" x14ac:dyDescent="0.3">
      <c r="B532" t="s">
        <v>1325</v>
      </c>
      <c r="C532" t="s">
        <v>415</v>
      </c>
      <c r="D532" t="s">
        <v>10</v>
      </c>
      <c r="E532" t="s">
        <v>16</v>
      </c>
      <c r="F532" t="str">
        <f t="shared" si="8"/>
        <v>E1ModeradoDirectamente No disminuye</v>
      </c>
      <c r="G532" t="s">
        <v>1324</v>
      </c>
      <c r="H532" t="s">
        <v>1407</v>
      </c>
    </row>
    <row r="533" spans="2:8" x14ac:dyDescent="0.3">
      <c r="B533" t="s">
        <v>1325</v>
      </c>
      <c r="C533" t="s">
        <v>415</v>
      </c>
      <c r="D533" t="s">
        <v>1385</v>
      </c>
      <c r="E533" t="s">
        <v>11</v>
      </c>
      <c r="F533" t="str">
        <f t="shared" si="8"/>
        <v>E1ModeradoNo DisminuyeDirectamente</v>
      </c>
      <c r="G533" t="s">
        <v>1325</v>
      </c>
      <c r="H533" t="s">
        <v>1413</v>
      </c>
    </row>
    <row r="534" spans="2:8" x14ac:dyDescent="0.3">
      <c r="B534" t="s">
        <v>1325</v>
      </c>
      <c r="C534" t="s">
        <v>415</v>
      </c>
      <c r="D534" t="s">
        <v>1385</v>
      </c>
      <c r="E534" t="s">
        <v>17</v>
      </c>
      <c r="F534" t="str">
        <f t="shared" si="8"/>
        <v>E1ModeradoNo DisminuyeIndirectamente</v>
      </c>
      <c r="G534" t="s">
        <v>1325</v>
      </c>
      <c r="H534" t="s">
        <v>1413</v>
      </c>
    </row>
    <row r="535" spans="2:8" x14ac:dyDescent="0.3">
      <c r="B535" t="s">
        <v>1325</v>
      </c>
      <c r="C535" t="s">
        <v>415</v>
      </c>
      <c r="D535" t="s">
        <v>1385</v>
      </c>
      <c r="E535" t="s">
        <v>16</v>
      </c>
      <c r="F535" t="str">
        <f t="shared" si="8"/>
        <v>E1ModeradoNo DisminuyeNo disminuye</v>
      </c>
      <c r="G535" t="s">
        <v>1325</v>
      </c>
      <c r="H535" t="s">
        <v>1413</v>
      </c>
    </row>
    <row r="536" spans="2:8" x14ac:dyDescent="0.3">
      <c r="B536" t="s">
        <v>1325</v>
      </c>
      <c r="C536" t="s">
        <v>1386</v>
      </c>
      <c r="D536" t="s">
        <v>10</v>
      </c>
      <c r="E536" t="s">
        <v>11</v>
      </c>
      <c r="F536" t="str">
        <f t="shared" si="8"/>
        <v>E1DebilDirectamente Directamente</v>
      </c>
      <c r="G536" t="s">
        <v>1325</v>
      </c>
      <c r="H536" t="s">
        <v>1413</v>
      </c>
    </row>
    <row r="537" spans="2:8" x14ac:dyDescent="0.3">
      <c r="B537" t="s">
        <v>1325</v>
      </c>
      <c r="C537" t="s">
        <v>1386</v>
      </c>
      <c r="D537" t="s">
        <v>10</v>
      </c>
      <c r="E537" t="s">
        <v>17</v>
      </c>
      <c r="F537" t="str">
        <f t="shared" si="8"/>
        <v>E1DebilDirectamente Indirectamente</v>
      </c>
      <c r="G537" t="s">
        <v>1325</v>
      </c>
      <c r="H537" t="s">
        <v>1413</v>
      </c>
    </row>
    <row r="538" spans="2:8" x14ac:dyDescent="0.3">
      <c r="B538" t="s">
        <v>1325</v>
      </c>
      <c r="C538" t="s">
        <v>1386</v>
      </c>
      <c r="D538" t="s">
        <v>10</v>
      </c>
      <c r="E538" t="s">
        <v>16</v>
      </c>
      <c r="F538" t="str">
        <f t="shared" si="8"/>
        <v>E1DebilDirectamente No disminuye</v>
      </c>
      <c r="G538" t="s">
        <v>1325</v>
      </c>
      <c r="H538" t="s">
        <v>1413</v>
      </c>
    </row>
    <row r="539" spans="2:8" x14ac:dyDescent="0.3">
      <c r="B539" t="s">
        <v>1325</v>
      </c>
      <c r="C539" t="s">
        <v>1386</v>
      </c>
      <c r="D539" t="s">
        <v>1385</v>
      </c>
      <c r="E539" t="s">
        <v>11</v>
      </c>
      <c r="F539" t="str">
        <f t="shared" si="8"/>
        <v>E1DebilNo DisminuyeDirectamente</v>
      </c>
      <c r="G539" t="s">
        <v>1325</v>
      </c>
      <c r="H539" t="s">
        <v>1413</v>
      </c>
    </row>
    <row r="540" spans="2:8" x14ac:dyDescent="0.3">
      <c r="B540" t="s">
        <v>1325</v>
      </c>
      <c r="C540" t="s">
        <v>1386</v>
      </c>
      <c r="D540" t="s">
        <v>1385</v>
      </c>
      <c r="E540" t="s">
        <v>17</v>
      </c>
      <c r="F540" t="str">
        <f t="shared" si="8"/>
        <v>E1DebilNo DisminuyeIndirectamente</v>
      </c>
      <c r="G540" t="s">
        <v>1325</v>
      </c>
      <c r="H540" t="s">
        <v>1413</v>
      </c>
    </row>
    <row r="541" spans="2:8" x14ac:dyDescent="0.3">
      <c r="B541" t="s">
        <v>1325</v>
      </c>
      <c r="C541" t="s">
        <v>1386</v>
      </c>
      <c r="D541" t="s">
        <v>1385</v>
      </c>
      <c r="E541" t="s">
        <v>16</v>
      </c>
      <c r="F541" t="str">
        <f t="shared" si="8"/>
        <v>E1DebilNo DisminuyeNo disminuye</v>
      </c>
      <c r="G541" t="s">
        <v>1325</v>
      </c>
      <c r="H541" t="s">
        <v>1413</v>
      </c>
    </row>
    <row r="542" spans="2:8" x14ac:dyDescent="0.3">
      <c r="B542" t="s">
        <v>1260</v>
      </c>
      <c r="C542" t="s">
        <v>313</v>
      </c>
      <c r="D542" t="s">
        <v>10</v>
      </c>
      <c r="E542" t="s">
        <v>11</v>
      </c>
      <c r="F542" t="str">
        <f t="shared" si="8"/>
        <v>F6FuerteDirectamente Directamente</v>
      </c>
      <c r="G542" t="s">
        <v>1283</v>
      </c>
      <c r="H542" t="s">
        <v>1402</v>
      </c>
    </row>
    <row r="543" spans="2:8" x14ac:dyDescent="0.3">
      <c r="B543" t="s">
        <v>1260</v>
      </c>
      <c r="C543" t="s">
        <v>313</v>
      </c>
      <c r="D543" t="s">
        <v>10</v>
      </c>
      <c r="E543" t="s">
        <v>17</v>
      </c>
      <c r="F543" t="str">
        <f t="shared" si="8"/>
        <v>F6FuerteDirectamente Indirectamente</v>
      </c>
      <c r="G543" t="s">
        <v>1273</v>
      </c>
      <c r="H543" t="s">
        <v>1405</v>
      </c>
    </row>
    <row r="544" spans="2:8" x14ac:dyDescent="0.3">
      <c r="B544" t="s">
        <v>1260</v>
      </c>
      <c r="C544" t="s">
        <v>313</v>
      </c>
      <c r="D544" t="s">
        <v>10</v>
      </c>
      <c r="E544" t="s">
        <v>16</v>
      </c>
      <c r="F544" t="str">
        <f t="shared" si="8"/>
        <v>F6FuerteDirectamente No disminuye</v>
      </c>
      <c r="G544" t="s">
        <v>1258</v>
      </c>
      <c r="H544" t="s">
        <v>1403</v>
      </c>
    </row>
    <row r="545" spans="2:8" x14ac:dyDescent="0.3">
      <c r="B545" t="s">
        <v>1260</v>
      </c>
      <c r="C545" t="s">
        <v>313</v>
      </c>
      <c r="D545" t="s">
        <v>1385</v>
      </c>
      <c r="E545" t="s">
        <v>11</v>
      </c>
      <c r="F545" t="str">
        <f t="shared" si="8"/>
        <v>F6FuerteNo DisminuyeDirectamente</v>
      </c>
      <c r="G545" t="s">
        <v>1285</v>
      </c>
      <c r="H545" t="s">
        <v>1414</v>
      </c>
    </row>
    <row r="546" spans="2:8" x14ac:dyDescent="0.3">
      <c r="B546" t="s">
        <v>1260</v>
      </c>
      <c r="C546" t="s">
        <v>313</v>
      </c>
      <c r="D546" t="s">
        <v>1385</v>
      </c>
      <c r="E546" t="s">
        <v>17</v>
      </c>
      <c r="F546" t="str">
        <f t="shared" si="8"/>
        <v>F6FuerteNo DisminuyeIndirectamente</v>
      </c>
      <c r="G546" t="s">
        <v>1260</v>
      </c>
      <c r="H546" t="s">
        <v>1415</v>
      </c>
    </row>
    <row r="547" spans="2:8" x14ac:dyDescent="0.3">
      <c r="B547" t="s">
        <v>1260</v>
      </c>
      <c r="C547" t="s">
        <v>313</v>
      </c>
      <c r="D547" t="s">
        <v>1385</v>
      </c>
      <c r="E547" t="s">
        <v>16</v>
      </c>
      <c r="F547" t="str">
        <f t="shared" si="8"/>
        <v>F6FuerteNo DisminuyeNo disminuye</v>
      </c>
      <c r="G547" t="s">
        <v>1260</v>
      </c>
      <c r="H547" t="s">
        <v>1415</v>
      </c>
    </row>
    <row r="548" spans="2:8" x14ac:dyDescent="0.3">
      <c r="B548" t="s">
        <v>1260</v>
      </c>
      <c r="C548" t="s">
        <v>415</v>
      </c>
      <c r="D548" t="s">
        <v>10</v>
      </c>
      <c r="E548" t="s">
        <v>11</v>
      </c>
      <c r="F548" t="str">
        <f t="shared" si="8"/>
        <v>F6ModeradoDirectamente Directamente</v>
      </c>
      <c r="G548" t="s">
        <v>1274</v>
      </c>
      <c r="H548" t="s">
        <v>1410</v>
      </c>
    </row>
    <row r="549" spans="2:8" x14ac:dyDescent="0.3">
      <c r="B549" t="s">
        <v>1260</v>
      </c>
      <c r="C549" t="s">
        <v>415</v>
      </c>
      <c r="D549" t="s">
        <v>10</v>
      </c>
      <c r="E549" t="s">
        <v>17</v>
      </c>
      <c r="F549" t="str">
        <f t="shared" si="8"/>
        <v>F6ModeradoDirectamente Indirectamente</v>
      </c>
      <c r="G549" t="s">
        <v>1259</v>
      </c>
      <c r="H549" t="s">
        <v>1409</v>
      </c>
    </row>
    <row r="550" spans="2:8" x14ac:dyDescent="0.3">
      <c r="B550" t="s">
        <v>1260</v>
      </c>
      <c r="C550" t="s">
        <v>415</v>
      </c>
      <c r="D550" t="s">
        <v>10</v>
      </c>
      <c r="E550" t="s">
        <v>16</v>
      </c>
      <c r="F550" t="str">
        <f t="shared" si="8"/>
        <v>F6ModeradoDirectamente No disminuye</v>
      </c>
      <c r="G550" t="s">
        <v>1259</v>
      </c>
      <c r="H550" t="s">
        <v>1409</v>
      </c>
    </row>
    <row r="551" spans="2:8" x14ac:dyDescent="0.3">
      <c r="B551" t="s">
        <v>1260</v>
      </c>
      <c r="C551" t="s">
        <v>415</v>
      </c>
      <c r="D551" t="s">
        <v>1385</v>
      </c>
      <c r="E551" t="s">
        <v>11</v>
      </c>
      <c r="F551" t="str">
        <f t="shared" si="8"/>
        <v>F6ModeradoNo DisminuyeDirectamente</v>
      </c>
      <c r="G551" t="s">
        <v>1275</v>
      </c>
      <c r="H551" t="s">
        <v>1416</v>
      </c>
    </row>
    <row r="552" spans="2:8" x14ac:dyDescent="0.3">
      <c r="B552" t="s">
        <v>1260</v>
      </c>
      <c r="C552" t="s">
        <v>415</v>
      </c>
      <c r="D552" t="s">
        <v>1385</v>
      </c>
      <c r="E552" t="s">
        <v>17</v>
      </c>
      <c r="F552" t="str">
        <f t="shared" si="8"/>
        <v>F6ModeradoNo DisminuyeIndirectamente</v>
      </c>
      <c r="G552" t="s">
        <v>1260</v>
      </c>
      <c r="H552" t="s">
        <v>1415</v>
      </c>
    </row>
    <row r="553" spans="2:8" x14ac:dyDescent="0.3">
      <c r="B553" t="s">
        <v>1260</v>
      </c>
      <c r="C553" t="s">
        <v>415</v>
      </c>
      <c r="D553" t="s">
        <v>1385</v>
      </c>
      <c r="E553" t="s">
        <v>16</v>
      </c>
      <c r="F553" t="str">
        <f t="shared" si="8"/>
        <v>F6ModeradoNo DisminuyeNo disminuye</v>
      </c>
      <c r="G553" t="s">
        <v>1260</v>
      </c>
      <c r="H553" t="s">
        <v>1415</v>
      </c>
    </row>
    <row r="554" spans="2:8" x14ac:dyDescent="0.3">
      <c r="B554" t="s">
        <v>1260</v>
      </c>
      <c r="C554" t="s">
        <v>1386</v>
      </c>
      <c r="D554" t="s">
        <v>10</v>
      </c>
      <c r="E554" t="s">
        <v>11</v>
      </c>
      <c r="F554" t="str">
        <f t="shared" si="8"/>
        <v>F6DebilDirectamente Directamente</v>
      </c>
      <c r="G554" t="s">
        <v>1260</v>
      </c>
      <c r="H554" t="s">
        <v>1415</v>
      </c>
    </row>
    <row r="555" spans="2:8" x14ac:dyDescent="0.3">
      <c r="B555" t="s">
        <v>1260</v>
      </c>
      <c r="C555" t="s">
        <v>1386</v>
      </c>
      <c r="D555" t="s">
        <v>10</v>
      </c>
      <c r="E555" t="s">
        <v>17</v>
      </c>
      <c r="F555" t="str">
        <f t="shared" si="8"/>
        <v>F6DebilDirectamente Indirectamente</v>
      </c>
      <c r="G555" t="s">
        <v>1260</v>
      </c>
      <c r="H555" t="s">
        <v>1415</v>
      </c>
    </row>
    <row r="556" spans="2:8" x14ac:dyDescent="0.3">
      <c r="B556" t="s">
        <v>1260</v>
      </c>
      <c r="C556" t="s">
        <v>1386</v>
      </c>
      <c r="D556" t="s">
        <v>10</v>
      </c>
      <c r="E556" t="s">
        <v>16</v>
      </c>
      <c r="F556" t="str">
        <f t="shared" si="8"/>
        <v>F6DebilDirectamente No disminuye</v>
      </c>
      <c r="G556" t="s">
        <v>1260</v>
      </c>
      <c r="H556" t="s">
        <v>1415</v>
      </c>
    </row>
    <row r="557" spans="2:8" x14ac:dyDescent="0.3">
      <c r="B557" t="s">
        <v>1260</v>
      </c>
      <c r="C557" t="s">
        <v>1386</v>
      </c>
      <c r="D557" t="s">
        <v>1385</v>
      </c>
      <c r="E557" t="s">
        <v>11</v>
      </c>
      <c r="F557" t="str">
        <f t="shared" si="8"/>
        <v>F6DebilNo DisminuyeDirectamente</v>
      </c>
      <c r="G557" t="s">
        <v>1260</v>
      </c>
      <c r="H557" t="s">
        <v>1415</v>
      </c>
    </row>
    <row r="558" spans="2:8" x14ac:dyDescent="0.3">
      <c r="B558" t="s">
        <v>1260</v>
      </c>
      <c r="C558" t="s">
        <v>1386</v>
      </c>
      <c r="D558" t="s">
        <v>1385</v>
      </c>
      <c r="E558" t="s">
        <v>17</v>
      </c>
      <c r="F558" t="str">
        <f t="shared" si="8"/>
        <v>F6DebilNo DisminuyeIndirectamente</v>
      </c>
      <c r="G558" t="s">
        <v>1260</v>
      </c>
      <c r="H558" t="s">
        <v>1415</v>
      </c>
    </row>
    <row r="559" spans="2:8" x14ac:dyDescent="0.3">
      <c r="B559" t="s">
        <v>1260</v>
      </c>
      <c r="C559" t="s">
        <v>1386</v>
      </c>
      <c r="D559" t="s">
        <v>1385</v>
      </c>
      <c r="E559" t="s">
        <v>16</v>
      </c>
      <c r="F559" t="str">
        <f t="shared" si="8"/>
        <v>F6DebilNo DisminuyeNo disminuye</v>
      </c>
      <c r="G559" t="s">
        <v>1260</v>
      </c>
      <c r="H559" t="s">
        <v>1415</v>
      </c>
    </row>
    <row r="560" spans="2:8" x14ac:dyDescent="0.3">
      <c r="B560" t="s">
        <v>1275</v>
      </c>
      <c r="C560" t="s">
        <v>313</v>
      </c>
      <c r="D560" t="s">
        <v>10</v>
      </c>
      <c r="E560" t="s">
        <v>11</v>
      </c>
      <c r="F560" t="str">
        <f t="shared" si="8"/>
        <v>F5FuerteDirectamente Directamente</v>
      </c>
      <c r="G560" t="s">
        <v>1300</v>
      </c>
      <c r="H560" t="s">
        <v>1404</v>
      </c>
    </row>
    <row r="561" spans="2:8" x14ac:dyDescent="0.3">
      <c r="B561" t="s">
        <v>1275</v>
      </c>
      <c r="C561" t="s">
        <v>313</v>
      </c>
      <c r="D561" t="s">
        <v>10</v>
      </c>
      <c r="E561" t="s">
        <v>17</v>
      </c>
      <c r="F561" t="str">
        <f t="shared" si="8"/>
        <v>F5FuerteDirectamente Indirectamente</v>
      </c>
      <c r="G561" t="s">
        <v>1283</v>
      </c>
      <c r="H561" t="s">
        <v>1402</v>
      </c>
    </row>
    <row r="562" spans="2:8" x14ac:dyDescent="0.3">
      <c r="B562" t="s">
        <v>1275</v>
      </c>
      <c r="C562" t="s">
        <v>313</v>
      </c>
      <c r="D562" t="s">
        <v>10</v>
      </c>
      <c r="E562" t="s">
        <v>16</v>
      </c>
      <c r="F562" t="str">
        <f t="shared" si="8"/>
        <v>F5FuerteDirectamente No disminuye</v>
      </c>
      <c r="G562" t="s">
        <v>1273</v>
      </c>
      <c r="H562" t="s">
        <v>1405</v>
      </c>
    </row>
    <row r="563" spans="2:8" x14ac:dyDescent="0.3">
      <c r="B563" t="s">
        <v>1275</v>
      </c>
      <c r="C563" t="s">
        <v>313</v>
      </c>
      <c r="D563" t="s">
        <v>1385</v>
      </c>
      <c r="E563" t="s">
        <v>11</v>
      </c>
      <c r="F563" t="str">
        <f t="shared" si="8"/>
        <v>F5FuerteNo DisminuyeDirectamente</v>
      </c>
      <c r="G563" t="s">
        <v>1302</v>
      </c>
      <c r="H563" t="s">
        <v>1417</v>
      </c>
    </row>
    <row r="564" spans="2:8" x14ac:dyDescent="0.3">
      <c r="B564" t="s">
        <v>1275</v>
      </c>
      <c r="C564" t="s">
        <v>313</v>
      </c>
      <c r="D564" t="s">
        <v>1385</v>
      </c>
      <c r="E564" t="s">
        <v>17</v>
      </c>
      <c r="F564" t="str">
        <f t="shared" si="8"/>
        <v>F5FuerteNo DisminuyeIndirectamente</v>
      </c>
      <c r="G564" t="s">
        <v>1275</v>
      </c>
      <c r="H564" t="s">
        <v>1416</v>
      </c>
    </row>
    <row r="565" spans="2:8" x14ac:dyDescent="0.3">
      <c r="B565" t="s">
        <v>1275</v>
      </c>
      <c r="C565" t="s">
        <v>313</v>
      </c>
      <c r="D565" t="s">
        <v>1385</v>
      </c>
      <c r="E565" t="s">
        <v>16</v>
      </c>
      <c r="F565" t="str">
        <f t="shared" si="8"/>
        <v>F5FuerteNo DisminuyeNo disminuye</v>
      </c>
      <c r="G565" t="s">
        <v>1275</v>
      </c>
      <c r="H565" t="s">
        <v>1416</v>
      </c>
    </row>
    <row r="566" spans="2:8" x14ac:dyDescent="0.3">
      <c r="B566" t="s">
        <v>1275</v>
      </c>
      <c r="C566" t="s">
        <v>415</v>
      </c>
      <c r="D566" t="s">
        <v>10</v>
      </c>
      <c r="E566" t="s">
        <v>11</v>
      </c>
      <c r="F566" t="str">
        <f t="shared" si="8"/>
        <v>F5ModeradoDirectamente Directamente</v>
      </c>
      <c r="G566" t="s">
        <v>1284</v>
      </c>
      <c r="H566" t="s">
        <v>1408</v>
      </c>
    </row>
    <row r="567" spans="2:8" x14ac:dyDescent="0.3">
      <c r="B567" t="s">
        <v>1275</v>
      </c>
      <c r="C567" t="s">
        <v>415</v>
      </c>
      <c r="D567" t="s">
        <v>10</v>
      </c>
      <c r="E567" t="s">
        <v>17</v>
      </c>
      <c r="F567" t="str">
        <f t="shared" si="8"/>
        <v>F5ModeradoDirectamente Indirectamente</v>
      </c>
      <c r="G567" t="s">
        <v>1274</v>
      </c>
      <c r="H567" t="s">
        <v>1410</v>
      </c>
    </row>
    <row r="568" spans="2:8" x14ac:dyDescent="0.3">
      <c r="B568" t="s">
        <v>1275</v>
      </c>
      <c r="C568" t="s">
        <v>415</v>
      </c>
      <c r="D568" t="s">
        <v>10</v>
      </c>
      <c r="E568" t="s">
        <v>16</v>
      </c>
      <c r="F568" t="str">
        <f t="shared" si="8"/>
        <v>F5ModeradoDirectamente No disminuye</v>
      </c>
      <c r="G568" t="s">
        <v>1274</v>
      </c>
      <c r="H568" t="s">
        <v>1410</v>
      </c>
    </row>
    <row r="569" spans="2:8" x14ac:dyDescent="0.3">
      <c r="B569" t="s">
        <v>1275</v>
      </c>
      <c r="C569" t="s">
        <v>415</v>
      </c>
      <c r="D569" t="s">
        <v>1385</v>
      </c>
      <c r="E569" t="s">
        <v>11</v>
      </c>
      <c r="F569" t="str">
        <f t="shared" si="8"/>
        <v>F5ModeradoNo DisminuyeDirectamente</v>
      </c>
      <c r="G569" t="s">
        <v>1285</v>
      </c>
      <c r="H569" t="s">
        <v>1414</v>
      </c>
    </row>
    <row r="570" spans="2:8" x14ac:dyDescent="0.3">
      <c r="B570" t="s">
        <v>1275</v>
      </c>
      <c r="C570" t="s">
        <v>415</v>
      </c>
      <c r="D570" t="s">
        <v>1385</v>
      </c>
      <c r="E570" t="s">
        <v>17</v>
      </c>
      <c r="F570" t="str">
        <f t="shared" si="8"/>
        <v>F5ModeradoNo DisminuyeIndirectamente</v>
      </c>
      <c r="G570" t="s">
        <v>1275</v>
      </c>
      <c r="H570" t="s">
        <v>1416</v>
      </c>
    </row>
    <row r="571" spans="2:8" x14ac:dyDescent="0.3">
      <c r="B571" t="s">
        <v>1275</v>
      </c>
      <c r="C571" t="s">
        <v>415</v>
      </c>
      <c r="D571" t="s">
        <v>1385</v>
      </c>
      <c r="E571" t="s">
        <v>16</v>
      </c>
      <c r="F571" t="str">
        <f t="shared" si="8"/>
        <v>F5ModeradoNo DisminuyeNo disminuye</v>
      </c>
      <c r="G571" t="s">
        <v>1275</v>
      </c>
      <c r="H571" t="s">
        <v>1416</v>
      </c>
    </row>
    <row r="572" spans="2:8" x14ac:dyDescent="0.3">
      <c r="B572" t="s">
        <v>1275</v>
      </c>
      <c r="C572" t="s">
        <v>1386</v>
      </c>
      <c r="D572" t="s">
        <v>10</v>
      </c>
      <c r="E572" t="s">
        <v>11</v>
      </c>
      <c r="F572" t="str">
        <f t="shared" si="8"/>
        <v>F5DebilDirectamente Directamente</v>
      </c>
      <c r="G572" t="s">
        <v>1275</v>
      </c>
      <c r="H572" t="s">
        <v>1416</v>
      </c>
    </row>
    <row r="573" spans="2:8" x14ac:dyDescent="0.3">
      <c r="B573" t="s">
        <v>1275</v>
      </c>
      <c r="C573" t="s">
        <v>1386</v>
      </c>
      <c r="D573" t="s">
        <v>10</v>
      </c>
      <c r="E573" t="s">
        <v>17</v>
      </c>
      <c r="F573" t="str">
        <f t="shared" si="8"/>
        <v>F5DebilDirectamente Indirectamente</v>
      </c>
      <c r="G573" t="s">
        <v>1275</v>
      </c>
      <c r="H573" t="s">
        <v>1416</v>
      </c>
    </row>
    <row r="574" spans="2:8" x14ac:dyDescent="0.3">
      <c r="B574" t="s">
        <v>1275</v>
      </c>
      <c r="C574" t="s">
        <v>1386</v>
      </c>
      <c r="D574" t="s">
        <v>10</v>
      </c>
      <c r="E574" t="s">
        <v>16</v>
      </c>
      <c r="F574" t="str">
        <f t="shared" si="8"/>
        <v>F5DebilDirectamente No disminuye</v>
      </c>
      <c r="G574" t="s">
        <v>1275</v>
      </c>
      <c r="H574" t="s">
        <v>1416</v>
      </c>
    </row>
    <row r="575" spans="2:8" x14ac:dyDescent="0.3">
      <c r="B575" t="s">
        <v>1275</v>
      </c>
      <c r="C575" t="s">
        <v>1386</v>
      </c>
      <c r="D575" t="s">
        <v>1385</v>
      </c>
      <c r="E575" t="s">
        <v>11</v>
      </c>
      <c r="F575" t="str">
        <f t="shared" si="8"/>
        <v>F5DebilNo DisminuyeDirectamente</v>
      </c>
      <c r="G575" t="s">
        <v>1275</v>
      </c>
      <c r="H575" t="s">
        <v>1416</v>
      </c>
    </row>
    <row r="576" spans="2:8" x14ac:dyDescent="0.3">
      <c r="B576" t="s">
        <v>1275</v>
      </c>
      <c r="C576" t="s">
        <v>1386</v>
      </c>
      <c r="D576" t="s">
        <v>1385</v>
      </c>
      <c r="E576" t="s">
        <v>17</v>
      </c>
      <c r="F576" t="str">
        <f t="shared" si="8"/>
        <v>F5DebilNo DisminuyeIndirectamente</v>
      </c>
      <c r="G576" t="s">
        <v>1275</v>
      </c>
      <c r="H576" t="s">
        <v>1416</v>
      </c>
    </row>
    <row r="577" spans="2:8" x14ac:dyDescent="0.3">
      <c r="B577" t="s">
        <v>1275</v>
      </c>
      <c r="C577" t="s">
        <v>1386</v>
      </c>
      <c r="D577" t="s">
        <v>1385</v>
      </c>
      <c r="E577" t="s">
        <v>16</v>
      </c>
      <c r="F577" t="str">
        <f t="shared" si="8"/>
        <v>F5DebilNo DisminuyeNo disminuye</v>
      </c>
      <c r="G577" t="s">
        <v>1275</v>
      </c>
      <c r="H577" t="s">
        <v>1416</v>
      </c>
    </row>
    <row r="578" spans="2:8" x14ac:dyDescent="0.3">
      <c r="B578" t="s">
        <v>1285</v>
      </c>
      <c r="C578" t="s">
        <v>313</v>
      </c>
      <c r="D578" t="s">
        <v>10</v>
      </c>
      <c r="E578" t="s">
        <v>11</v>
      </c>
      <c r="F578" t="str">
        <f t="shared" si="8"/>
        <v>F4FuerteDirectamente Directamente</v>
      </c>
      <c r="G578" t="s">
        <v>1312</v>
      </c>
      <c r="H578" t="s">
        <v>1406</v>
      </c>
    </row>
    <row r="579" spans="2:8" x14ac:dyDescent="0.3">
      <c r="B579" t="s">
        <v>1285</v>
      </c>
      <c r="C579" t="s">
        <v>313</v>
      </c>
      <c r="D579" t="s">
        <v>10</v>
      </c>
      <c r="E579" t="s">
        <v>17</v>
      </c>
      <c r="F579" t="str">
        <f t="shared" ref="F579:F642" si="9">CONCATENATE(B579,C579,D579,E579)</f>
        <v>F4FuerteDirectamente Indirectamente</v>
      </c>
      <c r="G579" t="s">
        <v>1300</v>
      </c>
      <c r="H579" t="s">
        <v>1404</v>
      </c>
    </row>
    <row r="580" spans="2:8" x14ac:dyDescent="0.3">
      <c r="B580" t="s">
        <v>1285</v>
      </c>
      <c r="C580" t="s">
        <v>313</v>
      </c>
      <c r="D580" t="s">
        <v>10</v>
      </c>
      <c r="E580" t="s">
        <v>16</v>
      </c>
      <c r="F580" t="str">
        <f t="shared" si="9"/>
        <v>F4FuerteDirectamente No disminuye</v>
      </c>
      <c r="G580" t="s">
        <v>1283</v>
      </c>
      <c r="H580" t="s">
        <v>1402</v>
      </c>
    </row>
    <row r="581" spans="2:8" x14ac:dyDescent="0.3">
      <c r="B581" t="s">
        <v>1285</v>
      </c>
      <c r="C581" t="s">
        <v>313</v>
      </c>
      <c r="D581" t="s">
        <v>1385</v>
      </c>
      <c r="E581" t="s">
        <v>11</v>
      </c>
      <c r="F581" t="str">
        <f t="shared" si="9"/>
        <v>F4FuerteNo DisminuyeDirectamente</v>
      </c>
      <c r="G581" t="s">
        <v>1314</v>
      </c>
      <c r="H581" t="s">
        <v>1418</v>
      </c>
    </row>
    <row r="582" spans="2:8" x14ac:dyDescent="0.3">
      <c r="B582" t="s">
        <v>1285</v>
      </c>
      <c r="C582" t="s">
        <v>313</v>
      </c>
      <c r="D582" t="s">
        <v>1385</v>
      </c>
      <c r="E582" t="s">
        <v>17</v>
      </c>
      <c r="F582" t="str">
        <f t="shared" si="9"/>
        <v>F4FuerteNo DisminuyeIndirectamente</v>
      </c>
      <c r="G582" t="s">
        <v>1285</v>
      </c>
      <c r="H582" t="s">
        <v>1414</v>
      </c>
    </row>
    <row r="583" spans="2:8" x14ac:dyDescent="0.3">
      <c r="B583" t="s">
        <v>1285</v>
      </c>
      <c r="C583" t="s">
        <v>313</v>
      </c>
      <c r="D583" t="s">
        <v>1385</v>
      </c>
      <c r="E583" t="s">
        <v>16</v>
      </c>
      <c r="F583" t="str">
        <f t="shared" si="9"/>
        <v>F4FuerteNo DisminuyeNo disminuye</v>
      </c>
      <c r="G583" t="s">
        <v>1285</v>
      </c>
      <c r="H583" t="s">
        <v>1414</v>
      </c>
    </row>
    <row r="584" spans="2:8" x14ac:dyDescent="0.3">
      <c r="B584" t="s">
        <v>1285</v>
      </c>
      <c r="C584" t="s">
        <v>415</v>
      </c>
      <c r="D584" t="s">
        <v>10</v>
      </c>
      <c r="E584" t="s">
        <v>11</v>
      </c>
      <c r="F584" t="str">
        <f t="shared" si="9"/>
        <v>F4ModeradoDirectamente Directamente</v>
      </c>
      <c r="G584" t="s">
        <v>1301</v>
      </c>
      <c r="H584" t="s">
        <v>1411</v>
      </c>
    </row>
    <row r="585" spans="2:8" x14ac:dyDescent="0.3">
      <c r="B585" t="s">
        <v>1285</v>
      </c>
      <c r="C585" t="s">
        <v>415</v>
      </c>
      <c r="D585" t="s">
        <v>10</v>
      </c>
      <c r="E585" t="s">
        <v>17</v>
      </c>
      <c r="F585" t="str">
        <f t="shared" si="9"/>
        <v>F4ModeradoDirectamente Indirectamente</v>
      </c>
      <c r="G585" t="s">
        <v>1284</v>
      </c>
      <c r="H585" t="s">
        <v>1408</v>
      </c>
    </row>
    <row r="586" spans="2:8" x14ac:dyDescent="0.3">
      <c r="B586" t="s">
        <v>1285</v>
      </c>
      <c r="C586" t="s">
        <v>415</v>
      </c>
      <c r="D586" t="s">
        <v>10</v>
      </c>
      <c r="E586" t="s">
        <v>16</v>
      </c>
      <c r="F586" t="str">
        <f t="shared" si="9"/>
        <v>F4ModeradoDirectamente No disminuye</v>
      </c>
      <c r="G586" t="s">
        <v>1284</v>
      </c>
      <c r="H586" t="s">
        <v>1408</v>
      </c>
    </row>
    <row r="587" spans="2:8" x14ac:dyDescent="0.3">
      <c r="B587" t="s">
        <v>1285</v>
      </c>
      <c r="C587" t="s">
        <v>415</v>
      </c>
      <c r="D587" t="s">
        <v>1385</v>
      </c>
      <c r="E587" t="s">
        <v>11</v>
      </c>
      <c r="F587" t="str">
        <f t="shared" si="9"/>
        <v>F4ModeradoNo DisminuyeDirectamente</v>
      </c>
      <c r="G587" t="s">
        <v>1302</v>
      </c>
      <c r="H587" t="s">
        <v>1417</v>
      </c>
    </row>
    <row r="588" spans="2:8" x14ac:dyDescent="0.3">
      <c r="B588" t="s">
        <v>1285</v>
      </c>
      <c r="C588" t="s">
        <v>415</v>
      </c>
      <c r="D588" t="s">
        <v>1385</v>
      </c>
      <c r="E588" t="s">
        <v>17</v>
      </c>
      <c r="F588" t="str">
        <f t="shared" si="9"/>
        <v>F4ModeradoNo DisminuyeIndirectamente</v>
      </c>
      <c r="G588" t="s">
        <v>1285</v>
      </c>
      <c r="H588" t="s">
        <v>1414</v>
      </c>
    </row>
    <row r="589" spans="2:8" x14ac:dyDescent="0.3">
      <c r="B589" t="s">
        <v>1285</v>
      </c>
      <c r="C589" t="s">
        <v>415</v>
      </c>
      <c r="D589" t="s">
        <v>1385</v>
      </c>
      <c r="E589" t="s">
        <v>16</v>
      </c>
      <c r="F589" t="str">
        <f t="shared" si="9"/>
        <v>F4ModeradoNo DisminuyeNo disminuye</v>
      </c>
      <c r="G589" t="s">
        <v>1285</v>
      </c>
      <c r="H589" t="s">
        <v>1414</v>
      </c>
    </row>
    <row r="590" spans="2:8" x14ac:dyDescent="0.3">
      <c r="B590" t="s">
        <v>1285</v>
      </c>
      <c r="C590" t="s">
        <v>1386</v>
      </c>
      <c r="D590" t="s">
        <v>10</v>
      </c>
      <c r="E590" t="s">
        <v>11</v>
      </c>
      <c r="F590" t="str">
        <f t="shared" si="9"/>
        <v>F4DebilDirectamente Directamente</v>
      </c>
      <c r="G590" t="s">
        <v>1285</v>
      </c>
      <c r="H590" t="s">
        <v>1414</v>
      </c>
    </row>
    <row r="591" spans="2:8" x14ac:dyDescent="0.3">
      <c r="B591" t="s">
        <v>1285</v>
      </c>
      <c r="C591" t="s">
        <v>1386</v>
      </c>
      <c r="D591" t="s">
        <v>10</v>
      </c>
      <c r="E591" t="s">
        <v>17</v>
      </c>
      <c r="F591" t="str">
        <f t="shared" si="9"/>
        <v>F4DebilDirectamente Indirectamente</v>
      </c>
      <c r="G591" t="s">
        <v>1285</v>
      </c>
      <c r="H591" t="s">
        <v>1414</v>
      </c>
    </row>
    <row r="592" spans="2:8" x14ac:dyDescent="0.3">
      <c r="B592" t="s">
        <v>1285</v>
      </c>
      <c r="C592" t="s">
        <v>1386</v>
      </c>
      <c r="D592" t="s">
        <v>10</v>
      </c>
      <c r="E592" t="s">
        <v>16</v>
      </c>
      <c r="F592" t="str">
        <f t="shared" si="9"/>
        <v>F4DebilDirectamente No disminuye</v>
      </c>
      <c r="G592" t="s">
        <v>1285</v>
      </c>
      <c r="H592" t="s">
        <v>1414</v>
      </c>
    </row>
    <row r="593" spans="2:8" x14ac:dyDescent="0.3">
      <c r="B593" t="s">
        <v>1285</v>
      </c>
      <c r="C593" t="s">
        <v>1386</v>
      </c>
      <c r="D593" t="s">
        <v>1385</v>
      </c>
      <c r="E593" t="s">
        <v>11</v>
      </c>
      <c r="F593" t="str">
        <f t="shared" si="9"/>
        <v>F4DebilNo DisminuyeDirectamente</v>
      </c>
      <c r="G593" t="s">
        <v>1285</v>
      </c>
      <c r="H593" t="s">
        <v>1414</v>
      </c>
    </row>
    <row r="594" spans="2:8" x14ac:dyDescent="0.3">
      <c r="B594" t="s">
        <v>1285</v>
      </c>
      <c r="C594" t="s">
        <v>1386</v>
      </c>
      <c r="D594" t="s">
        <v>1385</v>
      </c>
      <c r="E594" t="s">
        <v>17</v>
      </c>
      <c r="F594" t="str">
        <f t="shared" si="9"/>
        <v>F4DebilNo DisminuyeIndirectamente</v>
      </c>
      <c r="G594" t="s">
        <v>1285</v>
      </c>
      <c r="H594" t="s">
        <v>1414</v>
      </c>
    </row>
    <row r="595" spans="2:8" x14ac:dyDescent="0.3">
      <c r="B595" t="s">
        <v>1285</v>
      </c>
      <c r="C595" t="s">
        <v>1386</v>
      </c>
      <c r="D595" t="s">
        <v>1385</v>
      </c>
      <c r="E595" t="s">
        <v>16</v>
      </c>
      <c r="F595" t="str">
        <f t="shared" si="9"/>
        <v>F4DebilNo DisminuyeNo disminuye</v>
      </c>
      <c r="G595" t="s">
        <v>1285</v>
      </c>
      <c r="H595" t="s">
        <v>1414</v>
      </c>
    </row>
    <row r="596" spans="2:8" x14ac:dyDescent="0.3">
      <c r="B596" t="s">
        <v>1302</v>
      </c>
      <c r="C596" t="s">
        <v>313</v>
      </c>
      <c r="D596" t="s">
        <v>10</v>
      </c>
      <c r="E596" t="s">
        <v>11</v>
      </c>
      <c r="F596" t="str">
        <f t="shared" si="9"/>
        <v>F3FuerteDirectamente Directamente</v>
      </c>
      <c r="G596" t="s">
        <v>1324</v>
      </c>
      <c r="H596" t="s">
        <v>1407</v>
      </c>
    </row>
    <row r="597" spans="2:8" x14ac:dyDescent="0.3">
      <c r="B597" t="s">
        <v>1302</v>
      </c>
      <c r="C597" t="s">
        <v>313</v>
      </c>
      <c r="D597" t="s">
        <v>10</v>
      </c>
      <c r="E597" t="s">
        <v>17</v>
      </c>
      <c r="F597" t="str">
        <f t="shared" si="9"/>
        <v>F3FuerteDirectamente Indirectamente</v>
      </c>
      <c r="G597" t="s">
        <v>1312</v>
      </c>
      <c r="H597" t="s">
        <v>1406</v>
      </c>
    </row>
    <row r="598" spans="2:8" x14ac:dyDescent="0.3">
      <c r="B598" t="s">
        <v>1302</v>
      </c>
      <c r="C598" t="s">
        <v>313</v>
      </c>
      <c r="D598" t="s">
        <v>10</v>
      </c>
      <c r="E598" t="s">
        <v>16</v>
      </c>
      <c r="F598" t="str">
        <f t="shared" si="9"/>
        <v>F3FuerteDirectamente No disminuye</v>
      </c>
      <c r="G598" t="s">
        <v>1300</v>
      </c>
      <c r="H598" t="s">
        <v>1404</v>
      </c>
    </row>
    <row r="599" spans="2:8" x14ac:dyDescent="0.3">
      <c r="B599" t="s">
        <v>1302</v>
      </c>
      <c r="C599" t="s">
        <v>313</v>
      </c>
      <c r="D599" t="s">
        <v>1385</v>
      </c>
      <c r="E599" t="s">
        <v>11</v>
      </c>
      <c r="F599" t="str">
        <f t="shared" si="9"/>
        <v>F3FuerteNo DisminuyeDirectamente</v>
      </c>
      <c r="G599" t="s">
        <v>1326</v>
      </c>
      <c r="H599" t="s">
        <v>1419</v>
      </c>
    </row>
    <row r="600" spans="2:8" x14ac:dyDescent="0.3">
      <c r="B600" t="s">
        <v>1302</v>
      </c>
      <c r="C600" t="s">
        <v>313</v>
      </c>
      <c r="D600" t="s">
        <v>1385</v>
      </c>
      <c r="E600" t="s">
        <v>17</v>
      </c>
      <c r="F600" t="str">
        <f t="shared" si="9"/>
        <v>F3FuerteNo DisminuyeIndirectamente</v>
      </c>
      <c r="G600" t="s">
        <v>1302</v>
      </c>
      <c r="H600" t="s">
        <v>1417</v>
      </c>
    </row>
    <row r="601" spans="2:8" x14ac:dyDescent="0.3">
      <c r="B601" t="s">
        <v>1302</v>
      </c>
      <c r="C601" t="s">
        <v>313</v>
      </c>
      <c r="D601" t="s">
        <v>1385</v>
      </c>
      <c r="E601" t="s">
        <v>16</v>
      </c>
      <c r="F601" t="str">
        <f t="shared" si="9"/>
        <v>F3FuerteNo DisminuyeNo disminuye</v>
      </c>
      <c r="G601" t="s">
        <v>1302</v>
      </c>
      <c r="H601" t="s">
        <v>1417</v>
      </c>
    </row>
    <row r="602" spans="2:8" x14ac:dyDescent="0.3">
      <c r="B602" t="s">
        <v>1302</v>
      </c>
      <c r="C602" t="s">
        <v>415</v>
      </c>
      <c r="D602" t="s">
        <v>10</v>
      </c>
      <c r="E602" t="s">
        <v>11</v>
      </c>
      <c r="F602" t="str">
        <f t="shared" si="9"/>
        <v>F3ModeradoDirectamente Directamente</v>
      </c>
      <c r="G602" t="s">
        <v>1313</v>
      </c>
      <c r="H602" t="s">
        <v>1412</v>
      </c>
    </row>
    <row r="603" spans="2:8" x14ac:dyDescent="0.3">
      <c r="B603" t="s">
        <v>1302</v>
      </c>
      <c r="C603" t="s">
        <v>415</v>
      </c>
      <c r="D603" t="s">
        <v>10</v>
      </c>
      <c r="E603" t="s">
        <v>17</v>
      </c>
      <c r="F603" t="str">
        <f t="shared" si="9"/>
        <v>F3ModeradoDirectamente Indirectamente</v>
      </c>
      <c r="G603" t="s">
        <v>1301</v>
      </c>
      <c r="H603" t="s">
        <v>1411</v>
      </c>
    </row>
    <row r="604" spans="2:8" x14ac:dyDescent="0.3">
      <c r="B604" t="s">
        <v>1302</v>
      </c>
      <c r="C604" t="s">
        <v>415</v>
      </c>
      <c r="D604" t="s">
        <v>10</v>
      </c>
      <c r="E604" t="s">
        <v>16</v>
      </c>
      <c r="F604" t="str">
        <f t="shared" si="9"/>
        <v>F3ModeradoDirectamente No disminuye</v>
      </c>
      <c r="G604" t="s">
        <v>1301</v>
      </c>
      <c r="H604" t="s">
        <v>1411</v>
      </c>
    </row>
    <row r="605" spans="2:8" x14ac:dyDescent="0.3">
      <c r="B605" t="s">
        <v>1302</v>
      </c>
      <c r="C605" t="s">
        <v>415</v>
      </c>
      <c r="D605" t="s">
        <v>1385</v>
      </c>
      <c r="E605" t="s">
        <v>11</v>
      </c>
      <c r="F605" t="str">
        <f t="shared" si="9"/>
        <v>F3ModeradoNo DisminuyeDirectamente</v>
      </c>
      <c r="G605" t="s">
        <v>1314</v>
      </c>
      <c r="H605" t="s">
        <v>1418</v>
      </c>
    </row>
    <row r="606" spans="2:8" x14ac:dyDescent="0.3">
      <c r="B606" t="s">
        <v>1302</v>
      </c>
      <c r="C606" t="s">
        <v>415</v>
      </c>
      <c r="D606" t="s">
        <v>1385</v>
      </c>
      <c r="E606" t="s">
        <v>17</v>
      </c>
      <c r="F606" t="str">
        <f t="shared" si="9"/>
        <v>F3ModeradoNo DisminuyeIndirectamente</v>
      </c>
      <c r="G606" t="s">
        <v>1302</v>
      </c>
      <c r="H606" t="s">
        <v>1417</v>
      </c>
    </row>
    <row r="607" spans="2:8" x14ac:dyDescent="0.3">
      <c r="B607" t="s">
        <v>1302</v>
      </c>
      <c r="C607" t="s">
        <v>415</v>
      </c>
      <c r="D607" t="s">
        <v>1385</v>
      </c>
      <c r="E607" t="s">
        <v>16</v>
      </c>
      <c r="F607" t="str">
        <f t="shared" si="9"/>
        <v>F3ModeradoNo DisminuyeNo disminuye</v>
      </c>
      <c r="G607" t="s">
        <v>1302</v>
      </c>
      <c r="H607" t="s">
        <v>1417</v>
      </c>
    </row>
    <row r="608" spans="2:8" x14ac:dyDescent="0.3">
      <c r="B608" t="s">
        <v>1302</v>
      </c>
      <c r="C608" t="s">
        <v>1386</v>
      </c>
      <c r="D608" t="s">
        <v>10</v>
      </c>
      <c r="E608" t="s">
        <v>11</v>
      </c>
      <c r="F608" t="str">
        <f t="shared" si="9"/>
        <v>F3DebilDirectamente Directamente</v>
      </c>
      <c r="G608" t="s">
        <v>1302</v>
      </c>
      <c r="H608" t="s">
        <v>1417</v>
      </c>
    </row>
    <row r="609" spans="2:8" x14ac:dyDescent="0.3">
      <c r="B609" t="s">
        <v>1302</v>
      </c>
      <c r="C609" t="s">
        <v>1386</v>
      </c>
      <c r="D609" t="s">
        <v>10</v>
      </c>
      <c r="E609" t="s">
        <v>17</v>
      </c>
      <c r="F609" t="str">
        <f t="shared" si="9"/>
        <v>F3DebilDirectamente Indirectamente</v>
      </c>
      <c r="G609" t="s">
        <v>1302</v>
      </c>
      <c r="H609" t="s">
        <v>1417</v>
      </c>
    </row>
    <row r="610" spans="2:8" x14ac:dyDescent="0.3">
      <c r="B610" t="s">
        <v>1302</v>
      </c>
      <c r="C610" t="s">
        <v>1386</v>
      </c>
      <c r="D610" t="s">
        <v>10</v>
      </c>
      <c r="E610" t="s">
        <v>16</v>
      </c>
      <c r="F610" t="str">
        <f t="shared" si="9"/>
        <v>F3DebilDirectamente No disminuye</v>
      </c>
      <c r="G610" t="s">
        <v>1302</v>
      </c>
      <c r="H610" t="s">
        <v>1417</v>
      </c>
    </row>
    <row r="611" spans="2:8" x14ac:dyDescent="0.3">
      <c r="B611" t="s">
        <v>1302</v>
      </c>
      <c r="C611" t="s">
        <v>1386</v>
      </c>
      <c r="D611" t="s">
        <v>1385</v>
      </c>
      <c r="E611" t="s">
        <v>11</v>
      </c>
      <c r="F611" t="str">
        <f t="shared" si="9"/>
        <v>F3DebilNo DisminuyeDirectamente</v>
      </c>
      <c r="G611" t="s">
        <v>1302</v>
      </c>
      <c r="H611" t="s">
        <v>1417</v>
      </c>
    </row>
    <row r="612" spans="2:8" x14ac:dyDescent="0.3">
      <c r="B612" t="s">
        <v>1302</v>
      </c>
      <c r="C612" t="s">
        <v>1386</v>
      </c>
      <c r="D612" t="s">
        <v>1385</v>
      </c>
      <c r="E612" t="s">
        <v>17</v>
      </c>
      <c r="F612" t="str">
        <f t="shared" si="9"/>
        <v>F3DebilNo DisminuyeIndirectamente</v>
      </c>
      <c r="G612" t="s">
        <v>1302</v>
      </c>
      <c r="H612" t="s">
        <v>1417</v>
      </c>
    </row>
    <row r="613" spans="2:8" x14ac:dyDescent="0.3">
      <c r="B613" t="s">
        <v>1302</v>
      </c>
      <c r="C613" t="s">
        <v>1386</v>
      </c>
      <c r="D613" t="s">
        <v>1385</v>
      </c>
      <c r="E613" t="s">
        <v>16</v>
      </c>
      <c r="F613" t="str">
        <f t="shared" si="9"/>
        <v>F3DebilNo DisminuyeNo disminuye</v>
      </c>
      <c r="G613" t="s">
        <v>1302</v>
      </c>
      <c r="H613" t="s">
        <v>1417</v>
      </c>
    </row>
    <row r="614" spans="2:8" x14ac:dyDescent="0.3">
      <c r="B614" t="s">
        <v>1314</v>
      </c>
      <c r="C614" t="s">
        <v>313</v>
      </c>
      <c r="D614" t="s">
        <v>10</v>
      </c>
      <c r="E614" t="s">
        <v>11</v>
      </c>
      <c r="F614" t="str">
        <f t="shared" si="9"/>
        <v>F2FuerteDirectamente Directamente</v>
      </c>
      <c r="G614" t="s">
        <v>1324</v>
      </c>
      <c r="H614" t="s">
        <v>1407</v>
      </c>
    </row>
    <row r="615" spans="2:8" x14ac:dyDescent="0.3">
      <c r="B615" t="s">
        <v>1314</v>
      </c>
      <c r="C615" t="s">
        <v>313</v>
      </c>
      <c r="D615" t="s">
        <v>10</v>
      </c>
      <c r="E615" t="s">
        <v>17</v>
      </c>
      <c r="F615" t="str">
        <f t="shared" si="9"/>
        <v>F2FuerteDirectamente Indirectamente</v>
      </c>
      <c r="G615" t="s">
        <v>1324</v>
      </c>
      <c r="H615" t="s">
        <v>1407</v>
      </c>
    </row>
    <row r="616" spans="2:8" x14ac:dyDescent="0.3">
      <c r="B616" t="s">
        <v>1314</v>
      </c>
      <c r="C616" t="s">
        <v>313</v>
      </c>
      <c r="D616" t="s">
        <v>10</v>
      </c>
      <c r="E616" t="s">
        <v>16</v>
      </c>
      <c r="F616" t="str">
        <f t="shared" si="9"/>
        <v>F2FuerteDirectamente No disminuye</v>
      </c>
      <c r="G616" t="s">
        <v>1312</v>
      </c>
      <c r="H616" t="s">
        <v>1406</v>
      </c>
    </row>
    <row r="617" spans="2:8" x14ac:dyDescent="0.3">
      <c r="B617" t="s">
        <v>1314</v>
      </c>
      <c r="C617" t="s">
        <v>313</v>
      </c>
      <c r="D617" t="s">
        <v>1385</v>
      </c>
      <c r="E617" t="s">
        <v>11</v>
      </c>
      <c r="F617" t="str">
        <f t="shared" si="9"/>
        <v>F2FuerteNo DisminuyeDirectamente</v>
      </c>
      <c r="G617" t="s">
        <v>1326</v>
      </c>
      <c r="H617" t="s">
        <v>1419</v>
      </c>
    </row>
    <row r="618" spans="2:8" x14ac:dyDescent="0.3">
      <c r="B618" t="s">
        <v>1314</v>
      </c>
      <c r="C618" t="s">
        <v>313</v>
      </c>
      <c r="D618" t="s">
        <v>1385</v>
      </c>
      <c r="E618" t="s">
        <v>17</v>
      </c>
      <c r="F618" t="str">
        <f t="shared" si="9"/>
        <v>F2FuerteNo DisminuyeIndirectamente</v>
      </c>
      <c r="G618" t="s">
        <v>1314</v>
      </c>
      <c r="H618" t="s">
        <v>1418</v>
      </c>
    </row>
    <row r="619" spans="2:8" x14ac:dyDescent="0.3">
      <c r="B619" t="s">
        <v>1314</v>
      </c>
      <c r="C619" t="s">
        <v>313</v>
      </c>
      <c r="D619" t="s">
        <v>1385</v>
      </c>
      <c r="E619" t="s">
        <v>16</v>
      </c>
      <c r="F619" t="str">
        <f t="shared" si="9"/>
        <v>F2FuerteNo DisminuyeNo disminuye</v>
      </c>
      <c r="G619" t="s">
        <v>1314</v>
      </c>
      <c r="H619" t="s">
        <v>1418</v>
      </c>
    </row>
    <row r="620" spans="2:8" x14ac:dyDescent="0.3">
      <c r="B620" t="s">
        <v>1314</v>
      </c>
      <c r="C620" t="s">
        <v>415</v>
      </c>
      <c r="D620" t="s">
        <v>10</v>
      </c>
      <c r="E620" t="s">
        <v>11</v>
      </c>
      <c r="F620" t="str">
        <f t="shared" si="9"/>
        <v>F2ModeradoDirectamente Directamente</v>
      </c>
      <c r="G620" t="s">
        <v>1325</v>
      </c>
      <c r="H620" t="s">
        <v>1413</v>
      </c>
    </row>
    <row r="621" spans="2:8" x14ac:dyDescent="0.3">
      <c r="B621" t="s">
        <v>1314</v>
      </c>
      <c r="C621" t="s">
        <v>415</v>
      </c>
      <c r="D621" t="s">
        <v>10</v>
      </c>
      <c r="E621" t="s">
        <v>17</v>
      </c>
      <c r="F621" t="str">
        <f t="shared" si="9"/>
        <v>F2ModeradoDirectamente Indirectamente</v>
      </c>
      <c r="G621" t="s">
        <v>1313</v>
      </c>
      <c r="H621" t="s">
        <v>1412</v>
      </c>
    </row>
    <row r="622" spans="2:8" x14ac:dyDescent="0.3">
      <c r="B622" t="s">
        <v>1314</v>
      </c>
      <c r="C622" t="s">
        <v>415</v>
      </c>
      <c r="D622" t="s">
        <v>10</v>
      </c>
      <c r="E622" t="s">
        <v>16</v>
      </c>
      <c r="F622" t="str">
        <f t="shared" si="9"/>
        <v>F2ModeradoDirectamente No disminuye</v>
      </c>
      <c r="G622" t="s">
        <v>1313</v>
      </c>
      <c r="H622" t="s">
        <v>1412</v>
      </c>
    </row>
    <row r="623" spans="2:8" x14ac:dyDescent="0.3">
      <c r="B623" t="s">
        <v>1314</v>
      </c>
      <c r="C623" t="s">
        <v>415</v>
      </c>
      <c r="D623" t="s">
        <v>1385</v>
      </c>
      <c r="E623" t="s">
        <v>11</v>
      </c>
      <c r="F623" t="str">
        <f t="shared" si="9"/>
        <v>F2ModeradoNo DisminuyeDirectamente</v>
      </c>
      <c r="G623" t="s">
        <v>1326</v>
      </c>
      <c r="H623" t="s">
        <v>1419</v>
      </c>
    </row>
    <row r="624" spans="2:8" x14ac:dyDescent="0.3">
      <c r="B624" t="s">
        <v>1314</v>
      </c>
      <c r="C624" t="s">
        <v>415</v>
      </c>
      <c r="D624" t="s">
        <v>1385</v>
      </c>
      <c r="E624" t="s">
        <v>17</v>
      </c>
      <c r="F624" t="str">
        <f t="shared" si="9"/>
        <v>F2ModeradoNo DisminuyeIndirectamente</v>
      </c>
      <c r="G624" t="s">
        <v>1314</v>
      </c>
      <c r="H624" t="s">
        <v>1418</v>
      </c>
    </row>
    <row r="625" spans="2:8" x14ac:dyDescent="0.3">
      <c r="B625" t="s">
        <v>1314</v>
      </c>
      <c r="C625" t="s">
        <v>415</v>
      </c>
      <c r="D625" t="s">
        <v>1385</v>
      </c>
      <c r="E625" t="s">
        <v>16</v>
      </c>
      <c r="F625" t="str">
        <f t="shared" si="9"/>
        <v>F2ModeradoNo DisminuyeNo disminuye</v>
      </c>
      <c r="G625" t="s">
        <v>1314</v>
      </c>
      <c r="H625" t="s">
        <v>1418</v>
      </c>
    </row>
    <row r="626" spans="2:8" x14ac:dyDescent="0.3">
      <c r="B626" t="s">
        <v>1314</v>
      </c>
      <c r="C626" t="s">
        <v>1386</v>
      </c>
      <c r="D626" t="s">
        <v>10</v>
      </c>
      <c r="E626" t="s">
        <v>11</v>
      </c>
      <c r="F626" t="str">
        <f t="shared" si="9"/>
        <v>F2DebilDirectamente Directamente</v>
      </c>
      <c r="G626" t="s">
        <v>1314</v>
      </c>
      <c r="H626" t="s">
        <v>1418</v>
      </c>
    </row>
    <row r="627" spans="2:8" x14ac:dyDescent="0.3">
      <c r="B627" t="s">
        <v>1314</v>
      </c>
      <c r="C627" t="s">
        <v>1386</v>
      </c>
      <c r="D627" t="s">
        <v>10</v>
      </c>
      <c r="E627" t="s">
        <v>17</v>
      </c>
      <c r="F627" t="str">
        <f t="shared" si="9"/>
        <v>F2DebilDirectamente Indirectamente</v>
      </c>
      <c r="G627" t="s">
        <v>1314</v>
      </c>
      <c r="H627" t="s">
        <v>1418</v>
      </c>
    </row>
    <row r="628" spans="2:8" x14ac:dyDescent="0.3">
      <c r="B628" t="s">
        <v>1314</v>
      </c>
      <c r="C628" t="s">
        <v>1386</v>
      </c>
      <c r="D628" t="s">
        <v>10</v>
      </c>
      <c r="E628" t="s">
        <v>16</v>
      </c>
      <c r="F628" t="str">
        <f t="shared" si="9"/>
        <v>F2DebilDirectamente No disminuye</v>
      </c>
      <c r="G628" t="s">
        <v>1314</v>
      </c>
      <c r="H628" t="s">
        <v>1418</v>
      </c>
    </row>
    <row r="629" spans="2:8" x14ac:dyDescent="0.3">
      <c r="B629" t="s">
        <v>1314</v>
      </c>
      <c r="C629" t="s">
        <v>1386</v>
      </c>
      <c r="D629" t="s">
        <v>1385</v>
      </c>
      <c r="E629" t="s">
        <v>11</v>
      </c>
      <c r="F629" t="str">
        <f t="shared" si="9"/>
        <v>F2DebilNo DisminuyeDirectamente</v>
      </c>
      <c r="G629" t="s">
        <v>1314</v>
      </c>
      <c r="H629" t="s">
        <v>1418</v>
      </c>
    </row>
    <row r="630" spans="2:8" x14ac:dyDescent="0.3">
      <c r="B630" t="s">
        <v>1314</v>
      </c>
      <c r="C630" t="s">
        <v>1386</v>
      </c>
      <c r="D630" t="s">
        <v>1385</v>
      </c>
      <c r="E630" t="s">
        <v>17</v>
      </c>
      <c r="F630" t="str">
        <f t="shared" si="9"/>
        <v>F2DebilNo DisminuyeIndirectamente</v>
      </c>
      <c r="G630" t="s">
        <v>1314</v>
      </c>
      <c r="H630" t="s">
        <v>1418</v>
      </c>
    </row>
    <row r="631" spans="2:8" x14ac:dyDescent="0.3">
      <c r="B631" t="s">
        <v>1314</v>
      </c>
      <c r="C631" t="s">
        <v>1386</v>
      </c>
      <c r="D631" t="s">
        <v>1385</v>
      </c>
      <c r="E631" t="s">
        <v>16</v>
      </c>
      <c r="F631" t="str">
        <f t="shared" si="9"/>
        <v>F2DebilNo DisminuyeNo disminuye</v>
      </c>
      <c r="G631" t="s">
        <v>1314</v>
      </c>
      <c r="H631" t="s">
        <v>1418</v>
      </c>
    </row>
    <row r="632" spans="2:8" x14ac:dyDescent="0.3">
      <c r="B632" t="s">
        <v>1326</v>
      </c>
      <c r="C632" t="s">
        <v>313</v>
      </c>
      <c r="D632" t="s">
        <v>10</v>
      </c>
      <c r="E632" t="s">
        <v>11</v>
      </c>
      <c r="F632" t="str">
        <f t="shared" si="9"/>
        <v>F1FuerteDirectamente Directamente</v>
      </c>
      <c r="G632" t="s">
        <v>1324</v>
      </c>
      <c r="H632" t="s">
        <v>1407</v>
      </c>
    </row>
    <row r="633" spans="2:8" x14ac:dyDescent="0.3">
      <c r="B633" t="s">
        <v>1326</v>
      </c>
      <c r="C633" t="s">
        <v>313</v>
      </c>
      <c r="D633" t="s">
        <v>10</v>
      </c>
      <c r="E633" t="s">
        <v>17</v>
      </c>
      <c r="F633" t="str">
        <f t="shared" si="9"/>
        <v>F1FuerteDirectamente Indirectamente</v>
      </c>
      <c r="G633" t="s">
        <v>1324</v>
      </c>
      <c r="H633" t="s">
        <v>1407</v>
      </c>
    </row>
    <row r="634" spans="2:8" x14ac:dyDescent="0.3">
      <c r="B634" t="s">
        <v>1326</v>
      </c>
      <c r="C634" t="s">
        <v>313</v>
      </c>
      <c r="D634" t="s">
        <v>10</v>
      </c>
      <c r="E634" t="s">
        <v>16</v>
      </c>
      <c r="F634" t="str">
        <f t="shared" si="9"/>
        <v>F1FuerteDirectamente No disminuye</v>
      </c>
      <c r="G634" t="s">
        <v>1324</v>
      </c>
      <c r="H634" t="s">
        <v>1407</v>
      </c>
    </row>
    <row r="635" spans="2:8" x14ac:dyDescent="0.3">
      <c r="B635" t="s">
        <v>1326</v>
      </c>
      <c r="C635" t="s">
        <v>313</v>
      </c>
      <c r="D635" t="s">
        <v>1385</v>
      </c>
      <c r="E635" t="s">
        <v>11</v>
      </c>
      <c r="F635" t="str">
        <f t="shared" si="9"/>
        <v>F1FuerteNo DisminuyeDirectamente</v>
      </c>
      <c r="G635" t="s">
        <v>1326</v>
      </c>
      <c r="H635" t="s">
        <v>1419</v>
      </c>
    </row>
    <row r="636" spans="2:8" x14ac:dyDescent="0.3">
      <c r="B636" t="s">
        <v>1326</v>
      </c>
      <c r="C636" t="s">
        <v>313</v>
      </c>
      <c r="D636" t="s">
        <v>1385</v>
      </c>
      <c r="E636" t="s">
        <v>17</v>
      </c>
      <c r="F636" t="str">
        <f t="shared" si="9"/>
        <v>F1FuerteNo DisminuyeIndirectamente</v>
      </c>
      <c r="G636" t="s">
        <v>1326</v>
      </c>
      <c r="H636" t="s">
        <v>1419</v>
      </c>
    </row>
    <row r="637" spans="2:8" x14ac:dyDescent="0.3">
      <c r="B637" t="s">
        <v>1326</v>
      </c>
      <c r="C637" t="s">
        <v>313</v>
      </c>
      <c r="D637" t="s">
        <v>1385</v>
      </c>
      <c r="E637" t="s">
        <v>16</v>
      </c>
      <c r="F637" t="str">
        <f t="shared" si="9"/>
        <v>F1FuerteNo DisminuyeNo disminuye</v>
      </c>
      <c r="G637" t="s">
        <v>1326</v>
      </c>
      <c r="H637" t="s">
        <v>1419</v>
      </c>
    </row>
    <row r="638" spans="2:8" x14ac:dyDescent="0.3">
      <c r="B638" t="s">
        <v>1326</v>
      </c>
      <c r="C638" t="s">
        <v>415</v>
      </c>
      <c r="D638" t="s">
        <v>10</v>
      </c>
      <c r="E638" t="s">
        <v>11</v>
      </c>
      <c r="F638" t="str">
        <f t="shared" si="9"/>
        <v>F1ModeradoDirectamente Directamente</v>
      </c>
      <c r="G638" t="s">
        <v>1325</v>
      </c>
      <c r="H638" t="s">
        <v>1413</v>
      </c>
    </row>
    <row r="639" spans="2:8" x14ac:dyDescent="0.3">
      <c r="B639" t="s">
        <v>1326</v>
      </c>
      <c r="C639" t="s">
        <v>415</v>
      </c>
      <c r="D639" t="s">
        <v>10</v>
      </c>
      <c r="E639" t="s">
        <v>17</v>
      </c>
      <c r="F639" t="str">
        <f t="shared" si="9"/>
        <v>F1ModeradoDirectamente Indirectamente</v>
      </c>
      <c r="G639" t="s">
        <v>1325</v>
      </c>
      <c r="H639" t="s">
        <v>1413</v>
      </c>
    </row>
    <row r="640" spans="2:8" x14ac:dyDescent="0.3">
      <c r="B640" t="s">
        <v>1326</v>
      </c>
      <c r="C640" t="s">
        <v>415</v>
      </c>
      <c r="D640" t="s">
        <v>10</v>
      </c>
      <c r="E640" t="s">
        <v>16</v>
      </c>
      <c r="F640" t="str">
        <f t="shared" si="9"/>
        <v>F1ModeradoDirectamente No disminuye</v>
      </c>
      <c r="G640" t="s">
        <v>1325</v>
      </c>
      <c r="H640" t="s">
        <v>1413</v>
      </c>
    </row>
    <row r="641" spans="2:8" x14ac:dyDescent="0.3">
      <c r="B641" t="s">
        <v>1326</v>
      </c>
      <c r="C641" t="s">
        <v>415</v>
      </c>
      <c r="D641" t="s">
        <v>1385</v>
      </c>
      <c r="E641" t="s">
        <v>11</v>
      </c>
      <c r="F641" t="str">
        <f t="shared" si="9"/>
        <v>F1ModeradoNo DisminuyeDirectamente</v>
      </c>
      <c r="G641" t="s">
        <v>1326</v>
      </c>
      <c r="H641" t="s">
        <v>1419</v>
      </c>
    </row>
    <row r="642" spans="2:8" x14ac:dyDescent="0.3">
      <c r="B642" t="s">
        <v>1326</v>
      </c>
      <c r="C642" t="s">
        <v>415</v>
      </c>
      <c r="D642" t="s">
        <v>1385</v>
      </c>
      <c r="E642" t="s">
        <v>17</v>
      </c>
      <c r="F642" t="str">
        <f t="shared" si="9"/>
        <v>F1ModeradoNo DisminuyeIndirectamente</v>
      </c>
      <c r="G642" t="s">
        <v>1326</v>
      </c>
      <c r="H642" t="s">
        <v>1419</v>
      </c>
    </row>
    <row r="643" spans="2:8" x14ac:dyDescent="0.3">
      <c r="B643" t="s">
        <v>1326</v>
      </c>
      <c r="C643" t="s">
        <v>415</v>
      </c>
      <c r="D643" t="s">
        <v>1385</v>
      </c>
      <c r="E643" t="s">
        <v>16</v>
      </c>
      <c r="F643" t="str">
        <f t="shared" ref="F643:F649" si="10">CONCATENATE(B643,C643,D643,E643)</f>
        <v>F1ModeradoNo DisminuyeNo disminuye</v>
      </c>
      <c r="G643" t="s">
        <v>1326</v>
      </c>
      <c r="H643" t="s">
        <v>1419</v>
      </c>
    </row>
    <row r="644" spans="2:8" x14ac:dyDescent="0.3">
      <c r="B644" t="s">
        <v>1326</v>
      </c>
      <c r="C644" t="s">
        <v>1386</v>
      </c>
      <c r="D644" t="s">
        <v>10</v>
      </c>
      <c r="E644" t="s">
        <v>11</v>
      </c>
      <c r="F644" t="str">
        <f t="shared" si="10"/>
        <v>F1DebilDirectamente Directamente</v>
      </c>
      <c r="G644" t="s">
        <v>1326</v>
      </c>
      <c r="H644" t="s">
        <v>1419</v>
      </c>
    </row>
    <row r="645" spans="2:8" x14ac:dyDescent="0.3">
      <c r="B645" t="s">
        <v>1326</v>
      </c>
      <c r="C645" t="s">
        <v>1386</v>
      </c>
      <c r="D645" t="s">
        <v>10</v>
      </c>
      <c r="E645" t="s">
        <v>17</v>
      </c>
      <c r="F645" t="str">
        <f t="shared" si="10"/>
        <v>F1DebilDirectamente Indirectamente</v>
      </c>
      <c r="G645" t="s">
        <v>1326</v>
      </c>
      <c r="H645" t="s">
        <v>1419</v>
      </c>
    </row>
    <row r="646" spans="2:8" x14ac:dyDescent="0.3">
      <c r="B646" t="s">
        <v>1326</v>
      </c>
      <c r="C646" t="s">
        <v>1386</v>
      </c>
      <c r="D646" t="s">
        <v>10</v>
      </c>
      <c r="E646" t="s">
        <v>16</v>
      </c>
      <c r="F646" t="str">
        <f t="shared" si="10"/>
        <v>F1DebilDirectamente No disminuye</v>
      </c>
      <c r="G646" t="s">
        <v>1326</v>
      </c>
      <c r="H646" t="s">
        <v>1419</v>
      </c>
    </row>
    <row r="647" spans="2:8" x14ac:dyDescent="0.3">
      <c r="B647" t="s">
        <v>1326</v>
      </c>
      <c r="C647" t="s">
        <v>1386</v>
      </c>
      <c r="D647" t="s">
        <v>1385</v>
      </c>
      <c r="E647" t="s">
        <v>11</v>
      </c>
      <c r="F647" t="str">
        <f t="shared" si="10"/>
        <v>F1DebilNo DisminuyeDirectamente</v>
      </c>
      <c r="G647" t="s">
        <v>1326</v>
      </c>
      <c r="H647" t="s">
        <v>1419</v>
      </c>
    </row>
    <row r="648" spans="2:8" x14ac:dyDescent="0.3">
      <c r="B648" t="s">
        <v>1326</v>
      </c>
      <c r="C648" t="s">
        <v>1386</v>
      </c>
      <c r="D648" t="s">
        <v>1385</v>
      </c>
      <c r="E648" t="s">
        <v>17</v>
      </c>
      <c r="F648" t="str">
        <f t="shared" si="10"/>
        <v>F1DebilNo DisminuyeIndirectamente</v>
      </c>
      <c r="G648" t="s">
        <v>1326</v>
      </c>
      <c r="H648" t="s">
        <v>1419</v>
      </c>
    </row>
    <row r="649" spans="2:8" x14ac:dyDescent="0.3">
      <c r="B649" t="s">
        <v>1326</v>
      </c>
      <c r="C649" t="s">
        <v>1386</v>
      </c>
      <c r="D649" t="s">
        <v>1385</v>
      </c>
      <c r="E649" t="s">
        <v>16</v>
      </c>
      <c r="F649" t="str">
        <f t="shared" si="10"/>
        <v>F1DebilNo DisminuyeNo disminuye</v>
      </c>
      <c r="G649" t="s">
        <v>1326</v>
      </c>
      <c r="H649" t="s">
        <v>1419</v>
      </c>
    </row>
  </sheetData>
  <phoneticPr fontId="2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7143-7A42-4C65-9252-3CB4D8495D62}">
  <dimension ref="A1:I73"/>
  <sheetViews>
    <sheetView topLeftCell="B1" zoomScale="90" zoomScaleNormal="90" workbookViewId="0">
      <selection activeCell="B20" sqref="B20"/>
    </sheetView>
  </sheetViews>
  <sheetFormatPr baseColWidth="10" defaultColWidth="11.44140625" defaultRowHeight="14.4" x14ac:dyDescent="0.3"/>
  <cols>
    <col min="1" max="1" width="100.5546875" style="78" customWidth="1"/>
    <col min="2" max="2" width="162.44140625" style="78" customWidth="1"/>
    <col min="3" max="3" width="6.5546875" style="78" customWidth="1"/>
    <col min="4" max="4" width="33.44140625" style="78" customWidth="1"/>
    <col min="5" max="5" width="26.44140625" style="78" customWidth="1"/>
    <col min="6" max="6" width="22.5546875" style="78" customWidth="1"/>
    <col min="7" max="7" width="36.44140625" style="78" customWidth="1"/>
    <col min="8" max="8" width="34.44140625" style="78" customWidth="1"/>
    <col min="9" max="9" width="36" style="78" customWidth="1"/>
    <col min="10" max="16384" width="11.44140625" style="78"/>
  </cols>
  <sheetData>
    <row r="1" spans="1:9" ht="28.8" x14ac:dyDescent="0.3">
      <c r="A1" s="106" t="s">
        <v>0</v>
      </c>
      <c r="B1" s="106" t="s">
        <v>1</v>
      </c>
      <c r="D1" s="106" t="s">
        <v>2</v>
      </c>
      <c r="E1" s="106" t="s">
        <v>3</v>
      </c>
      <c r="F1" s="106" t="s">
        <v>4</v>
      </c>
      <c r="G1" s="106" t="s">
        <v>5</v>
      </c>
      <c r="H1" s="106" t="s">
        <v>6</v>
      </c>
      <c r="I1" s="128" t="s">
        <v>1573</v>
      </c>
    </row>
    <row r="2" spans="1:9" x14ac:dyDescent="0.3">
      <c r="A2" s="83" t="s">
        <v>7</v>
      </c>
      <c r="B2" s="83" t="s">
        <v>8</v>
      </c>
      <c r="D2" s="83" t="s">
        <v>9</v>
      </c>
      <c r="E2" s="83" t="s">
        <v>10</v>
      </c>
      <c r="F2" s="83" t="s">
        <v>11</v>
      </c>
      <c r="G2" s="125" t="s">
        <v>45</v>
      </c>
      <c r="H2" s="83" t="s">
        <v>12</v>
      </c>
      <c r="I2" s="83" t="s">
        <v>328</v>
      </c>
    </row>
    <row r="3" spans="1:9" x14ac:dyDescent="0.3">
      <c r="A3" s="83" t="s">
        <v>13</v>
      </c>
      <c r="B3" s="83" t="s">
        <v>14</v>
      </c>
      <c r="D3" s="83" t="s">
        <v>15</v>
      </c>
      <c r="E3" s="83" t="s">
        <v>16</v>
      </c>
      <c r="F3" s="83" t="s">
        <v>17</v>
      </c>
      <c r="G3" s="125" t="s">
        <v>37</v>
      </c>
      <c r="H3" s="83" t="s">
        <v>19</v>
      </c>
      <c r="I3" s="83" t="s">
        <v>331</v>
      </c>
    </row>
    <row r="4" spans="1:9" x14ac:dyDescent="0.3">
      <c r="A4" s="83" t="s">
        <v>20</v>
      </c>
      <c r="B4" s="83" t="s">
        <v>21</v>
      </c>
      <c r="D4" s="83" t="s">
        <v>22</v>
      </c>
      <c r="E4" s="83"/>
      <c r="F4" s="83" t="s">
        <v>16</v>
      </c>
      <c r="G4" s="125" t="s">
        <v>41</v>
      </c>
      <c r="H4" s="83" t="s">
        <v>24</v>
      </c>
      <c r="I4" s="83" t="s">
        <v>34</v>
      </c>
    </row>
    <row r="5" spans="1:9" x14ac:dyDescent="0.3">
      <c r="A5" s="83" t="s">
        <v>25</v>
      </c>
      <c r="B5" s="83" t="s">
        <v>26</v>
      </c>
      <c r="G5" s="125" t="s">
        <v>18</v>
      </c>
      <c r="H5" s="83" t="s">
        <v>28</v>
      </c>
    </row>
    <row r="6" spans="1:9" x14ac:dyDescent="0.3">
      <c r="A6" s="83" t="s">
        <v>29</v>
      </c>
      <c r="B6" s="83" t="s">
        <v>30</v>
      </c>
      <c r="D6" s="106" t="s">
        <v>31</v>
      </c>
      <c r="E6" s="106" t="s">
        <v>32</v>
      </c>
      <c r="F6" s="132" t="s">
        <v>295</v>
      </c>
      <c r="G6" s="125" t="s">
        <v>359</v>
      </c>
      <c r="H6" s="83" t="s">
        <v>34</v>
      </c>
    </row>
    <row r="7" spans="1:9" x14ac:dyDescent="0.3">
      <c r="A7" s="83" t="s">
        <v>35</v>
      </c>
      <c r="B7" s="83" t="s">
        <v>36</v>
      </c>
      <c r="D7" s="83" t="s">
        <v>11</v>
      </c>
      <c r="E7" s="83" t="s">
        <v>11</v>
      </c>
      <c r="F7" s="83" t="s">
        <v>313</v>
      </c>
      <c r="G7" s="125" t="s">
        <v>33</v>
      </c>
    </row>
    <row r="8" spans="1:9" x14ac:dyDescent="0.3">
      <c r="D8" s="83" t="s">
        <v>16</v>
      </c>
      <c r="E8" s="83" t="s">
        <v>17</v>
      </c>
      <c r="F8" s="83" t="s">
        <v>415</v>
      </c>
      <c r="G8" s="125" t="s">
        <v>1768</v>
      </c>
    </row>
    <row r="9" spans="1:9" x14ac:dyDescent="0.3">
      <c r="A9" s="129" t="s">
        <v>39</v>
      </c>
      <c r="B9" s="129" t="s">
        <v>40</v>
      </c>
      <c r="D9" s="83"/>
      <c r="E9" s="83" t="s">
        <v>16</v>
      </c>
      <c r="F9" s="83" t="s">
        <v>1386</v>
      </c>
      <c r="G9" s="125" t="s">
        <v>1641</v>
      </c>
    </row>
    <row r="10" spans="1:9" x14ac:dyDescent="0.3">
      <c r="A10" s="130" t="s">
        <v>42</v>
      </c>
      <c r="B10" s="83" t="s">
        <v>3201</v>
      </c>
      <c r="G10" s="125" t="s">
        <v>27</v>
      </c>
    </row>
    <row r="11" spans="1:9" x14ac:dyDescent="0.3">
      <c r="A11" s="130" t="s">
        <v>44</v>
      </c>
      <c r="B11" s="83" t="s">
        <v>3202</v>
      </c>
      <c r="D11" s="106" t="s">
        <v>287</v>
      </c>
      <c r="E11" s="106" t="s">
        <v>288</v>
      </c>
      <c r="F11" s="106" t="s">
        <v>257</v>
      </c>
      <c r="G11" s="125" t="s">
        <v>23</v>
      </c>
    </row>
    <row r="12" spans="1:9" ht="31.95" customHeight="1" x14ac:dyDescent="0.3">
      <c r="A12" s="130" t="s">
        <v>46</v>
      </c>
      <c r="B12" s="83" t="s">
        <v>3203</v>
      </c>
      <c r="D12" s="83" t="s">
        <v>318</v>
      </c>
      <c r="E12" s="130" t="s">
        <v>267</v>
      </c>
      <c r="F12" s="72" t="s">
        <v>273</v>
      </c>
      <c r="G12" s="125" t="s">
        <v>43</v>
      </c>
    </row>
    <row r="13" spans="1:9" x14ac:dyDescent="0.3">
      <c r="A13" s="130" t="s">
        <v>47</v>
      </c>
      <c r="B13" s="83" t="s">
        <v>3204</v>
      </c>
      <c r="D13" s="83" t="s">
        <v>323</v>
      </c>
      <c r="E13" s="130" t="s">
        <v>265</v>
      </c>
      <c r="F13" s="83" t="s">
        <v>264</v>
      </c>
      <c r="G13" s="125" t="s">
        <v>38</v>
      </c>
    </row>
    <row r="14" spans="1:9" ht="25.95" customHeight="1" x14ac:dyDescent="0.3">
      <c r="A14" s="130" t="s">
        <v>48</v>
      </c>
      <c r="B14" s="83" t="s">
        <v>3205</v>
      </c>
      <c r="D14" s="83" t="s">
        <v>311</v>
      </c>
      <c r="F14" s="83" t="s">
        <v>482</v>
      </c>
      <c r="G14"/>
    </row>
    <row r="15" spans="1:9" ht="25.95" customHeight="1" x14ac:dyDescent="0.3">
      <c r="A15" s="130" t="s">
        <v>49</v>
      </c>
      <c r="B15" s="83" t="s">
        <v>3206</v>
      </c>
      <c r="F15" s="97" t="s">
        <v>347</v>
      </c>
      <c r="G15"/>
    </row>
    <row r="16" spans="1:9" ht="34.200000000000003" customHeight="1" x14ac:dyDescent="0.3">
      <c r="A16" s="130" t="s">
        <v>50</v>
      </c>
      <c r="B16" s="83" t="s">
        <v>51</v>
      </c>
      <c r="G16"/>
    </row>
    <row r="17" spans="1:5" ht="34.950000000000003" customHeight="1" x14ac:dyDescent="0.3">
      <c r="A17" s="130" t="s">
        <v>52</v>
      </c>
      <c r="B17" s="83" t="s">
        <v>53</v>
      </c>
    </row>
    <row r="18" spans="1:5" ht="15" customHeight="1" x14ac:dyDescent="0.3">
      <c r="A18" s="130" t="s">
        <v>54</v>
      </c>
      <c r="B18" s="72" t="s">
        <v>55</v>
      </c>
      <c r="C18" s="82"/>
      <c r="E18" s="82"/>
    </row>
    <row r="19" spans="1:5" x14ac:dyDescent="0.3">
      <c r="A19" s="130" t="s">
        <v>56</v>
      </c>
      <c r="B19" s="83" t="s">
        <v>57</v>
      </c>
    </row>
    <row r="20" spans="1:5" ht="29.1" customHeight="1" x14ac:dyDescent="0.3">
      <c r="A20" s="130" t="s">
        <v>58</v>
      </c>
      <c r="B20" s="83" t="s">
        <v>59</v>
      </c>
    </row>
    <row r="21" spans="1:5" ht="29.1" customHeight="1" x14ac:dyDescent="0.3">
      <c r="A21" s="130" t="s">
        <v>60</v>
      </c>
      <c r="B21" s="83" t="s">
        <v>61</v>
      </c>
      <c r="C21" s="131"/>
      <c r="D21" s="198" t="s">
        <v>3200</v>
      </c>
      <c r="E21" s="199">
        <v>5563667</v>
      </c>
    </row>
    <row r="22" spans="1:5" x14ac:dyDescent="0.3">
      <c r="A22" s="130" t="s">
        <v>62</v>
      </c>
      <c r="B22" s="83" t="s">
        <v>63</v>
      </c>
      <c r="D22" s="195">
        <v>0.1</v>
      </c>
      <c r="E22" s="196">
        <f>+$E$21*D22</f>
        <v>556366.70000000007</v>
      </c>
    </row>
    <row r="23" spans="1:5" x14ac:dyDescent="0.3">
      <c r="A23" s="130" t="s">
        <v>64</v>
      </c>
      <c r="B23" s="83" t="s">
        <v>65</v>
      </c>
      <c r="D23" s="195">
        <v>0.03</v>
      </c>
      <c r="E23" s="196">
        <f t="shared" ref="E23:E26" si="0">+$E$21*D23</f>
        <v>166910.00999999998</v>
      </c>
    </row>
    <row r="24" spans="1:5" x14ac:dyDescent="0.3">
      <c r="A24" s="130" t="s">
        <v>66</v>
      </c>
      <c r="B24" s="83" t="s">
        <v>67</v>
      </c>
      <c r="D24" s="195">
        <v>0.01</v>
      </c>
      <c r="E24" s="196">
        <f t="shared" si="0"/>
        <v>55636.67</v>
      </c>
    </row>
    <row r="25" spans="1:5" x14ac:dyDescent="0.3">
      <c r="A25" s="130" t="s">
        <v>68</v>
      </c>
      <c r="B25" s="83" t="s">
        <v>69</v>
      </c>
      <c r="D25" s="197">
        <v>5.0000000000000001E-3</v>
      </c>
      <c r="E25" s="196">
        <f t="shared" si="0"/>
        <v>27818.334999999999</v>
      </c>
    </row>
    <row r="26" spans="1:5" x14ac:dyDescent="0.3">
      <c r="A26" s="130" t="s">
        <v>70</v>
      </c>
      <c r="B26" s="83" t="s">
        <v>71</v>
      </c>
      <c r="D26" s="197">
        <v>1E-3</v>
      </c>
      <c r="E26" s="196">
        <f t="shared" si="0"/>
        <v>5563.6670000000004</v>
      </c>
    </row>
    <row r="27" spans="1:5" x14ac:dyDescent="0.3">
      <c r="A27" s="130" t="s">
        <v>72</v>
      </c>
      <c r="B27" s="83" t="s">
        <v>73</v>
      </c>
      <c r="E27" s="196"/>
    </row>
    <row r="28" spans="1:5" x14ac:dyDescent="0.3">
      <c r="A28" s="130" t="s">
        <v>74</v>
      </c>
      <c r="B28" s="83" t="s">
        <v>75</v>
      </c>
      <c r="E28" s="196"/>
    </row>
    <row r="29" spans="1:5" x14ac:dyDescent="0.3">
      <c r="A29" s="130" t="s">
        <v>76</v>
      </c>
      <c r="B29" s="83" t="s">
        <v>77</v>
      </c>
    </row>
    <row r="30" spans="1:5" x14ac:dyDescent="0.3">
      <c r="A30" s="130" t="s">
        <v>78</v>
      </c>
      <c r="B30" s="72" t="s">
        <v>79</v>
      </c>
    </row>
    <row r="31" spans="1:5" x14ac:dyDescent="0.3">
      <c r="A31" s="130" t="s">
        <v>80</v>
      </c>
      <c r="B31" s="72" t="s">
        <v>81</v>
      </c>
    </row>
    <row r="32" spans="1:5" x14ac:dyDescent="0.3">
      <c r="A32" s="130" t="s">
        <v>82</v>
      </c>
      <c r="B32" s="83" t="s">
        <v>83</v>
      </c>
    </row>
    <row r="33" spans="1:2" x14ac:dyDescent="0.3">
      <c r="A33" s="130" t="s">
        <v>84</v>
      </c>
      <c r="B33" s="83" t="s">
        <v>85</v>
      </c>
    </row>
    <row r="34" spans="1:2" x14ac:dyDescent="0.3">
      <c r="B34" s="83" t="s">
        <v>86</v>
      </c>
    </row>
    <row r="35" spans="1:2" x14ac:dyDescent="0.3">
      <c r="B35" s="83" t="s">
        <v>87</v>
      </c>
    </row>
    <row r="36" spans="1:2" x14ac:dyDescent="0.3">
      <c r="B36" s="83" t="s">
        <v>88</v>
      </c>
    </row>
    <row r="37" spans="1:2" x14ac:dyDescent="0.3">
      <c r="B37" s="83" t="s">
        <v>89</v>
      </c>
    </row>
    <row r="38" spans="1:2" x14ac:dyDescent="0.3">
      <c r="B38" s="83" t="s">
        <v>90</v>
      </c>
    </row>
    <row r="39" spans="1:2" x14ac:dyDescent="0.3">
      <c r="B39" s="83" t="s">
        <v>91</v>
      </c>
    </row>
    <row r="40" spans="1:2" x14ac:dyDescent="0.3">
      <c r="B40" s="83" t="s">
        <v>92</v>
      </c>
    </row>
    <row r="41" spans="1:2" x14ac:dyDescent="0.3">
      <c r="B41" s="83" t="s">
        <v>93</v>
      </c>
    </row>
    <row r="42" spans="1:2" x14ac:dyDescent="0.3">
      <c r="B42" s="83" t="s">
        <v>94</v>
      </c>
    </row>
    <row r="43" spans="1:2" x14ac:dyDescent="0.3">
      <c r="B43" s="83" t="s">
        <v>95</v>
      </c>
    </row>
    <row r="44" spans="1:2" x14ac:dyDescent="0.3">
      <c r="B44" s="83" t="s">
        <v>96</v>
      </c>
    </row>
    <row r="45" spans="1:2" x14ac:dyDescent="0.3">
      <c r="B45" s="83" t="s">
        <v>97</v>
      </c>
    </row>
    <row r="46" spans="1:2" x14ac:dyDescent="0.3">
      <c r="B46" s="83" t="s">
        <v>98</v>
      </c>
    </row>
    <row r="47" spans="1:2" x14ac:dyDescent="0.3">
      <c r="B47" s="83" t="s">
        <v>99</v>
      </c>
    </row>
    <row r="48" spans="1:2" x14ac:dyDescent="0.3">
      <c r="B48" s="83" t="s">
        <v>100</v>
      </c>
    </row>
    <row r="49" spans="2:2" x14ac:dyDescent="0.3">
      <c r="B49" s="83" t="s">
        <v>101</v>
      </c>
    </row>
    <row r="50" spans="2:2" x14ac:dyDescent="0.3">
      <c r="B50" s="83" t="s">
        <v>102</v>
      </c>
    </row>
    <row r="51" spans="2:2" x14ac:dyDescent="0.3">
      <c r="B51" s="83" t="s">
        <v>103</v>
      </c>
    </row>
    <row r="52" spans="2:2" x14ac:dyDescent="0.3">
      <c r="B52" s="83" t="s">
        <v>104</v>
      </c>
    </row>
    <row r="53" spans="2:2" x14ac:dyDescent="0.3">
      <c r="B53" s="83" t="s">
        <v>105</v>
      </c>
    </row>
    <row r="54" spans="2:2" x14ac:dyDescent="0.3">
      <c r="B54" s="83" t="s">
        <v>106</v>
      </c>
    </row>
    <row r="55" spans="2:2" x14ac:dyDescent="0.3">
      <c r="B55" s="83" t="s">
        <v>107</v>
      </c>
    </row>
    <row r="56" spans="2:2" x14ac:dyDescent="0.3">
      <c r="B56" s="83" t="s">
        <v>108</v>
      </c>
    </row>
    <row r="57" spans="2:2" x14ac:dyDescent="0.3">
      <c r="B57" s="83" t="s">
        <v>109</v>
      </c>
    </row>
    <row r="58" spans="2:2" x14ac:dyDescent="0.3">
      <c r="B58" s="83" t="s">
        <v>110</v>
      </c>
    </row>
    <row r="59" spans="2:2" x14ac:dyDescent="0.3">
      <c r="B59" s="83" t="s">
        <v>111</v>
      </c>
    </row>
    <row r="60" spans="2:2" x14ac:dyDescent="0.3">
      <c r="B60" s="83" t="s">
        <v>112</v>
      </c>
    </row>
    <row r="61" spans="2:2" x14ac:dyDescent="0.3">
      <c r="B61" s="83" t="s">
        <v>113</v>
      </c>
    </row>
    <row r="62" spans="2:2" x14ac:dyDescent="0.3">
      <c r="B62" s="83" t="s">
        <v>114</v>
      </c>
    </row>
    <row r="63" spans="2:2" x14ac:dyDescent="0.3">
      <c r="B63" s="83" t="s">
        <v>115</v>
      </c>
    </row>
    <row r="64" spans="2:2" x14ac:dyDescent="0.3">
      <c r="B64" s="83" t="s">
        <v>116</v>
      </c>
    </row>
    <row r="65" spans="2:2" x14ac:dyDescent="0.3">
      <c r="B65" s="83" t="s">
        <v>117</v>
      </c>
    </row>
    <row r="66" spans="2:2" x14ac:dyDescent="0.3">
      <c r="B66" s="83" t="s">
        <v>118</v>
      </c>
    </row>
    <row r="67" spans="2:2" x14ac:dyDescent="0.3">
      <c r="B67" s="83" t="s">
        <v>119</v>
      </c>
    </row>
    <row r="68" spans="2:2" x14ac:dyDescent="0.3">
      <c r="B68" s="83" t="s">
        <v>120</v>
      </c>
    </row>
    <row r="69" spans="2:2" x14ac:dyDescent="0.3">
      <c r="B69" s="83" t="s">
        <v>121</v>
      </c>
    </row>
    <row r="70" spans="2:2" x14ac:dyDescent="0.3">
      <c r="B70" s="83" t="s">
        <v>122</v>
      </c>
    </row>
    <row r="71" spans="2:2" x14ac:dyDescent="0.3">
      <c r="B71" s="83" t="s">
        <v>123</v>
      </c>
    </row>
    <row r="72" spans="2:2" x14ac:dyDescent="0.3">
      <c r="B72" s="83" t="s">
        <v>124</v>
      </c>
    </row>
    <row r="73" spans="2:2" x14ac:dyDescent="0.3">
      <c r="B73" s="83" t="s">
        <v>125</v>
      </c>
    </row>
  </sheetData>
  <autoFilter ref="A9:B73" xr:uid="{76457143-7A42-4C65-9252-3CB4D8495D62}"/>
  <sortState xmlns:xlrd2="http://schemas.microsoft.com/office/spreadsheetml/2017/richdata2" ref="G2:G13">
    <sortCondition ref="G2:G1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C65C8AE7A8BB54AAA99DE23872349CC" ma:contentTypeVersion="23" ma:contentTypeDescription="Crear nuevo documento." ma:contentTypeScope="" ma:versionID="1a129b34fd1742c5aa75a7b117a351a0">
  <xsd:schema xmlns:xsd="http://www.w3.org/2001/XMLSchema" xmlns:xs="http://www.w3.org/2001/XMLSchema" xmlns:p="http://schemas.microsoft.com/office/2006/metadata/properties" xmlns:ns1="http://schemas.microsoft.com/sharepoint/v3" xmlns:ns2="77c7b5a1-6179-4b1b-bd75-fc512c8a4e47" xmlns:ns3="29ddfcac-174f-4d6b-8590-ebfaca970ac6" targetNamespace="http://schemas.microsoft.com/office/2006/metadata/properties" ma:root="true" ma:fieldsID="01a0e94a39f1a5e9092a28582352e1d8" ns1:_="" ns2:_="" ns3:_="">
    <xsd:import namespace="http://schemas.microsoft.com/sharepoint/v3"/>
    <xsd:import namespace="77c7b5a1-6179-4b1b-bd75-fc512c8a4e47"/>
    <xsd:import namespace="29ddfcac-174f-4d6b-8590-ebfaca970ac6"/>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Propiedades de la Directiva de cumplimiento unificado" ma:hidden="true" ma:internalName="_ip_UnifiedCompliancePolicyProperties">
      <xsd:simpleType>
        <xsd:restriction base="dms:Note"/>
      </xsd:simpleType>
    </xsd:element>
    <xsd:element name="_ip_UnifiedCompliancePolicyUIAction" ma:index="2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c7b5a1-6179-4b1b-bd75-fc512c8a4e47"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192beb2-35a5-4af4-a5ae-50acbeb4e6d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MediaServiceLocation" ma:index="3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dfcac-174f-4d6b-8590-ebfaca970ac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cc23e0-c40d-41b6-806f-17bbdaa66141}" ma:internalName="TaxCatchAll" ma:showField="CatchAllData" ma:web="29ddfcac-174f-4d6b-8590-ebfaca970ac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9ddfcac-174f-4d6b-8590-ebfaca970ac6" xsi:nil="true"/>
    <lcf76f155ced4ddcb4097134ff3c332f xmlns="77c7b5a1-6179-4b1b-bd75-fc512c8a4e47">
      <Terms xmlns="http://schemas.microsoft.com/office/infopath/2007/PartnerControls"/>
    </lcf76f155ced4ddcb4097134ff3c332f>
    <SharedWithUsers xmlns="29ddfcac-174f-4d6b-8590-ebfaca970ac6">
      <UserInfo>
        <DisplayName>Lina Maria Madariaga Ocampo (CENIT)</DisplayName>
        <AccountId>59</AccountId>
        <AccountType/>
      </UserInfo>
    </SharedWithUsers>
    <MigrationWizIdSecurityGroups xmlns="77c7b5a1-6179-4b1b-bd75-fc512c8a4e47" xsi:nil="true"/>
    <MigrationWizIdDocumentLibraryPermissions xmlns="77c7b5a1-6179-4b1b-bd75-fc512c8a4e47" xsi:nil="true"/>
    <MigrationWizId xmlns="77c7b5a1-6179-4b1b-bd75-fc512c8a4e47" xsi:nil="true"/>
    <MigrationWizIdPermissions xmlns="77c7b5a1-6179-4b1b-bd75-fc512c8a4e47" xsi:nil="true"/>
    <MigrationWizIdPermissionLevels xmlns="77c7b5a1-6179-4b1b-bd75-fc512c8a4e4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8B6D497-8049-45CA-8DBE-B318279CA541}">
  <ds:schemaRefs>
    <ds:schemaRef ds:uri="http://schemas.microsoft.com/sharepoint/v3/contenttype/forms"/>
  </ds:schemaRefs>
</ds:datastoreItem>
</file>

<file path=customXml/itemProps2.xml><?xml version="1.0" encoding="utf-8"?>
<ds:datastoreItem xmlns:ds="http://schemas.openxmlformats.org/officeDocument/2006/customXml" ds:itemID="{DFD827F4-B7F0-48FA-B7ED-E94E9FE21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c7b5a1-6179-4b1b-bd75-fc512c8a4e47"/>
    <ds:schemaRef ds:uri="29ddfcac-174f-4d6b-8590-ebfaca970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D7207C-63D2-49C1-B379-CB00C2394E8D}">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29ddfcac-174f-4d6b-8590-ebfaca970ac6"/>
    <ds:schemaRef ds:uri="http://purl.org/dc/dcmitype/"/>
    <ds:schemaRef ds:uri="77c7b5a1-6179-4b1b-bd75-fc512c8a4e47"/>
    <ds:schemaRef ds:uri="http://schemas.microsoft.com/office/infopath/2007/PartnerControls"/>
    <ds:schemaRef ds:uri="http://schemas.microsoft.com/sharepoint/v3"/>
    <ds:schemaRef ds:uri="http://purl.org/dc/elements/1.1/"/>
  </ds:schemaRefs>
</ds:datastoreItem>
</file>

<file path=docMetadata/LabelInfo.xml><?xml version="1.0" encoding="utf-8"?>
<clbl:labelList xmlns:clbl="http://schemas.microsoft.com/office/2020/mipLabelMetadata">
  <clbl:label id="{5c9cf10c-59a4-439a-b1e8-a85e06585f10}" enabled="1" method="Privileged" siteId="{a4305987-cf78-4f93-9d64-bf18af6539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Instrucciones de diligenciamien</vt:lpstr>
      <vt:lpstr>Explicación Tipo de Cambios</vt:lpstr>
      <vt:lpstr>Control de Cambios</vt:lpstr>
      <vt:lpstr>Matriz Integral de Riesgo</vt:lpstr>
      <vt:lpstr>MATRIZ RAM VALORACIÓN</vt:lpstr>
      <vt:lpstr>Listas Desplegables</vt:lpstr>
      <vt:lpstr>Hoja3</vt:lpstr>
      <vt:lpstr>Parametros</vt:lpstr>
      <vt:lpstr>'Matriz Integral de Riesgo'!Área_de_impresión</vt:lpstr>
      <vt:lpstr>'MATRIZ RAM VALORACIÓN'!sol</vt:lpstr>
      <vt:lpstr>soli</vt:lpstr>
      <vt:lpstr>'Matriz Integral de Riesgo'!total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Arley Giraldo Zapata (CENIT)</dc:creator>
  <cp:keywords/>
  <dc:description/>
  <cp:lastModifiedBy>Tatiana Andrea Perez Albarracin (Mision Temporal LTDA)</cp:lastModifiedBy>
  <cp:revision/>
  <dcterms:created xsi:type="dcterms:W3CDTF">2020-01-31T16:02:10Z</dcterms:created>
  <dcterms:modified xsi:type="dcterms:W3CDTF">2025-10-24T03:21:50Z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0x0101001C65C8AE7A8BB54AAA99DE23872349CC</vt:lpwstr>
  </property>
  <property fmtid="{D5CDD505-2E9C-101B-9397-08002B2CF9AE}" pid="3" name="MediaServiceImageTags">
    <vt:lpwstr/>
  </property>
  <property fmtid="{D5CDD505-2E9C-101B-9397-08002B2CF9AE}" pid="4" name="Order">
    <vt:r8>500</vt:r8>
  </property>
</Properties>
</file>