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ge.mosquera\Desktop\ARCHIVOS PUBLICACIONES\"/>
    </mc:Choice>
  </mc:AlternateContent>
  <bookViews>
    <workbookView xWindow="0" yWindow="0" windowWidth="20490" windowHeight="7455" tabRatio="888"/>
  </bookViews>
  <sheets>
    <sheet name="Enero 2014" sheetId="14" r:id="rId1"/>
    <sheet name="Febrero 2014" sheetId="15" r:id="rId2"/>
    <sheet name="Marzo 2014" sheetId="16" r:id="rId3"/>
    <sheet name="Abril 2014" sheetId="17" r:id="rId4"/>
    <sheet name="Mayo 2014" sheetId="18" r:id="rId5"/>
    <sheet name="Junio 2014" sheetId="19" r:id="rId6"/>
    <sheet name="Julio 2014" sheetId="20" r:id="rId7"/>
    <sheet name="Agosto 2014" sheetId="21" r:id="rId8"/>
    <sheet name="Septiembre 2014" sheetId="22" r:id="rId9"/>
    <sheet name="Octubre 2014" sheetId="23" r:id="rId10"/>
    <sheet name="Noviembre 2014" sheetId="24" r:id="rId11"/>
    <sheet name="Diciembre 2014" sheetId="26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6" l="1"/>
  <c r="E29" i="26" s="1"/>
  <c r="B28" i="26"/>
  <c r="E28" i="26" s="1"/>
  <c r="B27" i="26"/>
  <c r="E27" i="26" s="1"/>
  <c r="B26" i="26"/>
  <c r="E26" i="26" s="1"/>
  <c r="B25" i="26"/>
  <c r="E25" i="26" s="1"/>
  <c r="B24" i="26"/>
  <c r="E24" i="26" s="1"/>
  <c r="B23" i="26"/>
  <c r="E23" i="26" s="1"/>
  <c r="D19" i="26"/>
  <c r="C19" i="26"/>
  <c r="B19" i="26"/>
  <c r="E19" i="26" s="1"/>
  <c r="D18" i="26"/>
  <c r="C18" i="26"/>
  <c r="B18" i="26"/>
  <c r="E18" i="26" s="1"/>
  <c r="D17" i="26"/>
  <c r="C17" i="26"/>
  <c r="B17" i="26"/>
  <c r="E17" i="26" s="1"/>
  <c r="D14" i="26"/>
  <c r="E14" i="26" s="1"/>
  <c r="C14" i="26"/>
  <c r="E13" i="26"/>
  <c r="D13" i="26"/>
  <c r="C13" i="26"/>
  <c r="D12" i="26"/>
  <c r="E12" i="26" s="1"/>
  <c r="C12" i="26"/>
  <c r="D11" i="26"/>
  <c r="E11" i="26" s="1"/>
  <c r="C11" i="26"/>
  <c r="C3" i="26" s="1"/>
  <c r="D10" i="26"/>
  <c r="E10" i="26" s="1"/>
  <c r="C10" i="26"/>
  <c r="E9" i="26"/>
  <c r="D9" i="26"/>
  <c r="C9" i="26"/>
  <c r="D8" i="26"/>
  <c r="E8" i="26" s="1"/>
  <c r="C8" i="26"/>
  <c r="C4" i="26"/>
  <c r="C2" i="26"/>
  <c r="D3" i="26" l="1"/>
  <c r="E3" i="26" s="1"/>
  <c r="D2" i="26"/>
  <c r="E2" i="26" s="1"/>
  <c r="D4" i="26"/>
  <c r="E4" i="26" s="1"/>
  <c r="B29" i="24" l="1"/>
  <c r="E29" i="24" s="1"/>
  <c r="B28" i="24"/>
  <c r="E28" i="24" s="1"/>
  <c r="B27" i="24"/>
  <c r="E27" i="24" s="1"/>
  <c r="B26" i="24"/>
  <c r="E26" i="24" s="1"/>
  <c r="B25" i="24"/>
  <c r="E25" i="24" s="1"/>
  <c r="B24" i="24"/>
  <c r="E24" i="24" s="1"/>
  <c r="B23" i="24"/>
  <c r="E23" i="24" s="1"/>
  <c r="D19" i="24"/>
  <c r="E19" i="24" s="1"/>
  <c r="C19" i="24"/>
  <c r="B19" i="24"/>
  <c r="D18" i="24"/>
  <c r="E18" i="24" s="1"/>
  <c r="C18" i="24"/>
  <c r="B18" i="24"/>
  <c r="D17" i="24"/>
  <c r="E17" i="24" s="1"/>
  <c r="C17" i="24"/>
  <c r="B17" i="24"/>
  <c r="D14" i="24"/>
  <c r="E14" i="24" s="1"/>
  <c r="C14" i="24"/>
  <c r="D13" i="24"/>
  <c r="E13" i="24" s="1"/>
  <c r="C13" i="24"/>
  <c r="D12" i="24"/>
  <c r="E12" i="24" s="1"/>
  <c r="C12" i="24"/>
  <c r="C4" i="24" s="1"/>
  <c r="E11" i="24"/>
  <c r="D11" i="24"/>
  <c r="C11" i="24"/>
  <c r="D10" i="24"/>
  <c r="E10" i="24" s="1"/>
  <c r="C10" i="24"/>
  <c r="D9" i="24"/>
  <c r="E9" i="24" s="1"/>
  <c r="C9" i="24"/>
  <c r="C3" i="24" s="1"/>
  <c r="D8" i="24"/>
  <c r="E8" i="24" s="1"/>
  <c r="C8" i="24"/>
  <c r="D3" i="24"/>
  <c r="E3" i="24" s="1"/>
  <c r="D2" i="24"/>
  <c r="E2" i="24" s="1"/>
  <c r="C2" i="24"/>
  <c r="D4" i="24" l="1"/>
  <c r="E4" i="24" s="1"/>
  <c r="B29" i="23" l="1"/>
  <c r="E29" i="23" s="1"/>
  <c r="B28" i="23"/>
  <c r="E28" i="23" s="1"/>
  <c r="B27" i="23"/>
  <c r="E27" i="23" s="1"/>
  <c r="B26" i="23"/>
  <c r="E26" i="23" s="1"/>
  <c r="B25" i="23"/>
  <c r="E25" i="23" s="1"/>
  <c r="B24" i="23"/>
  <c r="E24" i="23" s="1"/>
  <c r="B23" i="23"/>
  <c r="E23" i="23" s="1"/>
  <c r="D19" i="23"/>
  <c r="C19" i="23"/>
  <c r="B19" i="23"/>
  <c r="E19" i="23" s="1"/>
  <c r="D18" i="23"/>
  <c r="C18" i="23"/>
  <c r="B18" i="23"/>
  <c r="E18" i="23" s="1"/>
  <c r="D17" i="23"/>
  <c r="C17" i="23"/>
  <c r="B17" i="23"/>
  <c r="E17" i="23" s="1"/>
  <c r="D14" i="23"/>
  <c r="E14" i="23" s="1"/>
  <c r="C14" i="23"/>
  <c r="E13" i="23"/>
  <c r="D13" i="23"/>
  <c r="C13" i="23"/>
  <c r="D12" i="23"/>
  <c r="E12" i="23" s="1"/>
  <c r="C12" i="23"/>
  <c r="D11" i="23"/>
  <c r="E11" i="23" s="1"/>
  <c r="C11" i="23"/>
  <c r="C3" i="23" s="1"/>
  <c r="D10" i="23"/>
  <c r="E10" i="23" s="1"/>
  <c r="C10" i="23"/>
  <c r="E9" i="23"/>
  <c r="D9" i="23"/>
  <c r="C9" i="23"/>
  <c r="D8" i="23"/>
  <c r="D2" i="23" s="1"/>
  <c r="E2" i="23" s="1"/>
  <c r="C8" i="23"/>
  <c r="C4" i="23"/>
  <c r="C2" i="23"/>
  <c r="D4" i="23" l="1"/>
  <c r="E4" i="23" s="1"/>
  <c r="E8" i="23"/>
  <c r="D3" i="23"/>
  <c r="E3" i="23" s="1"/>
  <c r="B33" i="22" l="1"/>
  <c r="E33" i="22" s="1"/>
  <c r="B32" i="22"/>
  <c r="E32" i="22" s="1"/>
  <c r="B31" i="22"/>
  <c r="E31" i="22" s="1"/>
  <c r="B30" i="22"/>
  <c r="E30" i="22" s="1"/>
  <c r="B29" i="22"/>
  <c r="E29" i="22" s="1"/>
  <c r="B28" i="22"/>
  <c r="E28" i="22" s="1"/>
  <c r="B27" i="22"/>
  <c r="E27" i="22" s="1"/>
  <c r="B26" i="22"/>
  <c r="E26" i="22" s="1"/>
  <c r="D22" i="22"/>
  <c r="C22" i="22"/>
  <c r="B22" i="22"/>
  <c r="E22" i="22" s="1"/>
  <c r="D21" i="22"/>
  <c r="C21" i="22"/>
  <c r="B21" i="22"/>
  <c r="E21" i="22" s="1"/>
  <c r="D20" i="22"/>
  <c r="C20" i="22"/>
  <c r="B20" i="22"/>
  <c r="E20" i="22" s="1"/>
  <c r="D19" i="22"/>
  <c r="C19" i="22"/>
  <c r="B19" i="22"/>
  <c r="E19" i="22" s="1"/>
  <c r="D16" i="22"/>
  <c r="E16" i="22" s="1"/>
  <c r="C16" i="22"/>
  <c r="C3" i="22" s="1"/>
  <c r="E15" i="22"/>
  <c r="D15" i="22"/>
  <c r="C15" i="22"/>
  <c r="D14" i="22"/>
  <c r="E14" i="22" s="1"/>
  <c r="C14" i="22"/>
  <c r="D13" i="22"/>
  <c r="E13" i="22" s="1"/>
  <c r="C13" i="22"/>
  <c r="C5" i="22" s="1"/>
  <c r="D12" i="22"/>
  <c r="E12" i="22" s="1"/>
  <c r="C12" i="22"/>
  <c r="E11" i="22"/>
  <c r="D11" i="22"/>
  <c r="C11" i="22"/>
  <c r="D10" i="22"/>
  <c r="E10" i="22" s="1"/>
  <c r="C10" i="22"/>
  <c r="D9" i="22"/>
  <c r="E9" i="22" s="1"/>
  <c r="C9" i="22"/>
  <c r="E4" i="22"/>
  <c r="D4" i="22"/>
  <c r="C4" i="22"/>
  <c r="D3" i="22"/>
  <c r="E3" i="22" s="1"/>
  <c r="D2" i="22"/>
  <c r="E2" i="22" s="1"/>
  <c r="C2" i="22"/>
  <c r="D5" i="22" l="1"/>
  <c r="E5" i="22" s="1"/>
  <c r="B33" i="21" l="1"/>
  <c r="E33" i="21" s="1"/>
  <c r="B32" i="21"/>
  <c r="E32" i="21" s="1"/>
  <c r="B31" i="21"/>
  <c r="E31" i="21" s="1"/>
  <c r="B30" i="21"/>
  <c r="E30" i="21" s="1"/>
  <c r="B29" i="21"/>
  <c r="E29" i="21" s="1"/>
  <c r="B28" i="21"/>
  <c r="E28" i="21" s="1"/>
  <c r="B27" i="21"/>
  <c r="E27" i="21" s="1"/>
  <c r="B26" i="21"/>
  <c r="E26" i="21" s="1"/>
  <c r="D22" i="21"/>
  <c r="C22" i="21"/>
  <c r="B22" i="21"/>
  <c r="E22" i="21" s="1"/>
  <c r="D21" i="21"/>
  <c r="C21" i="21"/>
  <c r="B21" i="21"/>
  <c r="E21" i="21" s="1"/>
  <c r="D20" i="21"/>
  <c r="C20" i="21"/>
  <c r="B20" i="21"/>
  <c r="E20" i="21" s="1"/>
  <c r="D19" i="21"/>
  <c r="C19" i="21"/>
  <c r="B19" i="21"/>
  <c r="E19" i="21" s="1"/>
  <c r="D16" i="21"/>
  <c r="E16" i="21" s="1"/>
  <c r="C16" i="21"/>
  <c r="E15" i="21"/>
  <c r="D15" i="21"/>
  <c r="C15" i="21"/>
  <c r="D14" i="21"/>
  <c r="E14" i="21" s="1"/>
  <c r="C14" i="21"/>
  <c r="E13" i="21"/>
  <c r="D13" i="21"/>
  <c r="C13" i="21"/>
  <c r="C5" i="21" s="1"/>
  <c r="D12" i="21"/>
  <c r="E12" i="21" s="1"/>
  <c r="C12" i="21"/>
  <c r="E11" i="21"/>
  <c r="D11" i="21"/>
  <c r="C11" i="21"/>
  <c r="C3" i="21" s="1"/>
  <c r="D10" i="21"/>
  <c r="E10" i="21" s="1"/>
  <c r="C10" i="21"/>
  <c r="E9" i="21"/>
  <c r="D9" i="21"/>
  <c r="C9" i="21"/>
  <c r="D5" i="21"/>
  <c r="E5" i="21" s="1"/>
  <c r="E4" i="21"/>
  <c r="D4" i="21"/>
  <c r="C4" i="21"/>
  <c r="E2" i="21"/>
  <c r="D2" i="21"/>
  <c r="C2" i="21"/>
  <c r="D3" i="21" l="1"/>
  <c r="E3" i="21" s="1"/>
  <c r="C9" i="20" l="1"/>
  <c r="C2" i="20" s="1"/>
  <c r="D9" i="20"/>
  <c r="D2" i="20" s="1"/>
  <c r="E2" i="20" s="1"/>
  <c r="E9" i="20"/>
  <c r="C10" i="20"/>
  <c r="C3" i="20" s="1"/>
  <c r="D10" i="20"/>
  <c r="D3" i="20" s="1"/>
  <c r="E3" i="20" s="1"/>
  <c r="E10" i="20"/>
  <c r="C11" i="20"/>
  <c r="C4" i="20" s="1"/>
  <c r="D11" i="20"/>
  <c r="E11" i="20" s="1"/>
  <c r="C12" i="20"/>
  <c r="D12" i="20"/>
  <c r="E12" i="20"/>
  <c r="C13" i="20"/>
  <c r="D13" i="20"/>
  <c r="E13" i="20"/>
  <c r="C14" i="20"/>
  <c r="C5" i="20" s="1"/>
  <c r="D14" i="20"/>
  <c r="E14" i="20"/>
  <c r="C15" i="20"/>
  <c r="D15" i="20"/>
  <c r="E15" i="20" s="1"/>
  <c r="C16" i="20"/>
  <c r="D16" i="20"/>
  <c r="E16" i="20"/>
  <c r="B19" i="20"/>
  <c r="C19" i="20"/>
  <c r="D19" i="20"/>
  <c r="E19" i="20"/>
  <c r="B20" i="20"/>
  <c r="C20" i="20"/>
  <c r="D20" i="20"/>
  <c r="E20" i="20"/>
  <c r="B21" i="20"/>
  <c r="C21" i="20"/>
  <c r="D21" i="20"/>
  <c r="E21" i="20"/>
  <c r="B22" i="20"/>
  <c r="C22" i="20"/>
  <c r="D22" i="20"/>
  <c r="E22" i="20"/>
  <c r="B26" i="20"/>
  <c r="E26" i="20"/>
  <c r="B27" i="20"/>
  <c r="E27" i="20"/>
  <c r="B28" i="20"/>
  <c r="E28" i="20"/>
  <c r="B29" i="20"/>
  <c r="E29" i="20"/>
  <c r="B30" i="20"/>
  <c r="E30" i="20"/>
  <c r="B31" i="20"/>
  <c r="E31" i="20"/>
  <c r="B32" i="20"/>
  <c r="E32" i="20"/>
  <c r="B33" i="20"/>
  <c r="E33" i="20"/>
  <c r="D4" i="20" l="1"/>
  <c r="E4" i="20" s="1"/>
  <c r="D5" i="20"/>
  <c r="E5" i="20" s="1"/>
  <c r="C9" i="19"/>
  <c r="C2" i="19" s="1"/>
  <c r="D9" i="19"/>
  <c r="D2" i="19" s="1"/>
  <c r="E2" i="19" s="1"/>
  <c r="E9" i="19"/>
  <c r="C10" i="19"/>
  <c r="C3" i="19" s="1"/>
  <c r="D10" i="19"/>
  <c r="D3" i="19" s="1"/>
  <c r="E3" i="19" s="1"/>
  <c r="E10" i="19"/>
  <c r="C11" i="19"/>
  <c r="C4" i="19" s="1"/>
  <c r="D11" i="19"/>
  <c r="E11" i="19" s="1"/>
  <c r="C12" i="19"/>
  <c r="D12" i="19"/>
  <c r="E12" i="19"/>
  <c r="C13" i="19"/>
  <c r="D13" i="19"/>
  <c r="E13" i="19"/>
  <c r="C14" i="19"/>
  <c r="C5" i="19" s="1"/>
  <c r="D14" i="19"/>
  <c r="E14" i="19"/>
  <c r="C15" i="19"/>
  <c r="D15" i="19"/>
  <c r="E15" i="19" s="1"/>
  <c r="C16" i="19"/>
  <c r="D16" i="19"/>
  <c r="E16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B22" i="19"/>
  <c r="C22" i="19"/>
  <c r="D22" i="19"/>
  <c r="E22" i="19"/>
  <c r="B26" i="19"/>
  <c r="E26" i="19"/>
  <c r="B27" i="19"/>
  <c r="E27" i="19"/>
  <c r="B28" i="19"/>
  <c r="E28" i="19"/>
  <c r="B29" i="19"/>
  <c r="E29" i="19"/>
  <c r="B30" i="19"/>
  <c r="E30" i="19"/>
  <c r="B31" i="19"/>
  <c r="E31" i="19"/>
  <c r="B32" i="19"/>
  <c r="E32" i="19"/>
  <c r="B33" i="19"/>
  <c r="E33" i="19"/>
  <c r="D4" i="19" l="1"/>
  <c r="E4" i="19" s="1"/>
  <c r="D5" i="19"/>
  <c r="E5" i="19" s="1"/>
  <c r="B33" i="18"/>
  <c r="E33" i="18" s="1"/>
  <c r="B32" i="18"/>
  <c r="E32" i="18" s="1"/>
  <c r="B31" i="18"/>
  <c r="E31" i="18" s="1"/>
  <c r="B30" i="18"/>
  <c r="E30" i="18" s="1"/>
  <c r="B29" i="18"/>
  <c r="E29" i="18" s="1"/>
  <c r="B28" i="18"/>
  <c r="E28" i="18" s="1"/>
  <c r="B27" i="18"/>
  <c r="E27" i="18" s="1"/>
  <c r="B26" i="18"/>
  <c r="E26" i="18" s="1"/>
  <c r="D22" i="18"/>
  <c r="E22" i="18" s="1"/>
  <c r="C22" i="18"/>
  <c r="B22" i="18"/>
  <c r="D21" i="18"/>
  <c r="E21" i="18" s="1"/>
  <c r="C21" i="18"/>
  <c r="B21" i="18"/>
  <c r="D20" i="18"/>
  <c r="E20" i="18" s="1"/>
  <c r="C20" i="18"/>
  <c r="B20" i="18"/>
  <c r="D19" i="18"/>
  <c r="E19" i="18" s="1"/>
  <c r="C19" i="18"/>
  <c r="B19" i="18"/>
  <c r="D16" i="18"/>
  <c r="D3" i="18" s="1"/>
  <c r="E3" i="18" s="1"/>
  <c r="C16" i="18"/>
  <c r="D15" i="18"/>
  <c r="E15" i="18" s="1"/>
  <c r="C15" i="18"/>
  <c r="D14" i="18"/>
  <c r="E14" i="18" s="1"/>
  <c r="C14" i="18"/>
  <c r="E13" i="18"/>
  <c r="D13" i="18"/>
  <c r="C13" i="18"/>
  <c r="C5" i="18" s="1"/>
  <c r="D12" i="18"/>
  <c r="E12" i="18" s="1"/>
  <c r="C12" i="18"/>
  <c r="D11" i="18"/>
  <c r="E11" i="18" s="1"/>
  <c r="C11" i="18"/>
  <c r="C3" i="18" s="1"/>
  <c r="D10" i="18"/>
  <c r="E10" i="18" s="1"/>
  <c r="C10" i="18"/>
  <c r="E9" i="18"/>
  <c r="D9" i="18"/>
  <c r="C9" i="18"/>
  <c r="D5" i="18"/>
  <c r="E5" i="18" s="1"/>
  <c r="D4" i="18"/>
  <c r="E4" i="18" s="1"/>
  <c r="C4" i="18"/>
  <c r="E2" i="18"/>
  <c r="D2" i="18"/>
  <c r="C2" i="18"/>
  <c r="E16" i="18" l="1"/>
  <c r="B33" i="17" l="1"/>
  <c r="E33" i="17" s="1"/>
  <c r="B32" i="17"/>
  <c r="E32" i="17" s="1"/>
  <c r="B31" i="17"/>
  <c r="E31" i="17" s="1"/>
  <c r="B30" i="17"/>
  <c r="E30" i="17" s="1"/>
  <c r="B29" i="17"/>
  <c r="E29" i="17" s="1"/>
  <c r="B28" i="17"/>
  <c r="E28" i="17" s="1"/>
  <c r="B27" i="17"/>
  <c r="E27" i="17" s="1"/>
  <c r="B26" i="17"/>
  <c r="E26" i="17" s="1"/>
  <c r="D22" i="17"/>
  <c r="C22" i="17"/>
  <c r="B22" i="17"/>
  <c r="E22" i="17" s="1"/>
  <c r="D21" i="17"/>
  <c r="C21" i="17"/>
  <c r="B21" i="17"/>
  <c r="E21" i="17" s="1"/>
  <c r="D20" i="17"/>
  <c r="C20" i="17"/>
  <c r="B20" i="17"/>
  <c r="E20" i="17" s="1"/>
  <c r="D19" i="17"/>
  <c r="C19" i="17"/>
  <c r="B19" i="17"/>
  <c r="E19" i="17" s="1"/>
  <c r="D16" i="17"/>
  <c r="E16" i="17" s="1"/>
  <c r="C16" i="17"/>
  <c r="C3" i="17" s="1"/>
  <c r="E15" i="17"/>
  <c r="D15" i="17"/>
  <c r="C15" i="17"/>
  <c r="D14" i="17"/>
  <c r="E14" i="17" s="1"/>
  <c r="C14" i="17"/>
  <c r="D13" i="17"/>
  <c r="E13" i="17" s="1"/>
  <c r="C13" i="17"/>
  <c r="C5" i="17" s="1"/>
  <c r="D12" i="17"/>
  <c r="E12" i="17" s="1"/>
  <c r="C12" i="17"/>
  <c r="E11" i="17"/>
  <c r="D11" i="17"/>
  <c r="C11" i="17"/>
  <c r="D10" i="17"/>
  <c r="E10" i="17" s="1"/>
  <c r="C10" i="17"/>
  <c r="D9" i="17"/>
  <c r="E9" i="17" s="1"/>
  <c r="C9" i="17"/>
  <c r="E4" i="17"/>
  <c r="D4" i="17"/>
  <c r="C4" i="17"/>
  <c r="D3" i="17"/>
  <c r="E3" i="17" s="1"/>
  <c r="D2" i="17"/>
  <c r="E2" i="17" s="1"/>
  <c r="C2" i="17"/>
  <c r="D5" i="17" l="1"/>
  <c r="E5" i="17" s="1"/>
  <c r="B33" i="16" l="1"/>
  <c r="E33" i="16" s="1"/>
  <c r="B32" i="16"/>
  <c r="E32" i="16" s="1"/>
  <c r="B31" i="16"/>
  <c r="E31" i="16" s="1"/>
  <c r="B30" i="16"/>
  <c r="E30" i="16" s="1"/>
  <c r="B29" i="16"/>
  <c r="E29" i="16" s="1"/>
  <c r="B28" i="16"/>
  <c r="E28" i="16" s="1"/>
  <c r="B27" i="16"/>
  <c r="E27" i="16" s="1"/>
  <c r="B26" i="16"/>
  <c r="E26" i="16" s="1"/>
  <c r="D22" i="16"/>
  <c r="E22" i="16" s="1"/>
  <c r="C22" i="16"/>
  <c r="B22" i="16"/>
  <c r="D21" i="16"/>
  <c r="E21" i="16" s="1"/>
  <c r="C21" i="16"/>
  <c r="B21" i="16"/>
  <c r="D20" i="16"/>
  <c r="E20" i="16" s="1"/>
  <c r="C20" i="16"/>
  <c r="B20" i="16"/>
  <c r="D19" i="16"/>
  <c r="E19" i="16" s="1"/>
  <c r="C19" i="16"/>
  <c r="B19" i="16"/>
  <c r="D16" i="16"/>
  <c r="D3" i="16" s="1"/>
  <c r="E3" i="16" s="1"/>
  <c r="C16" i="16"/>
  <c r="D15" i="16"/>
  <c r="E15" i="16" s="1"/>
  <c r="C15" i="16"/>
  <c r="D14" i="16"/>
  <c r="E14" i="16" s="1"/>
  <c r="C14" i="16"/>
  <c r="E13" i="16"/>
  <c r="D13" i="16"/>
  <c r="C13" i="16"/>
  <c r="C5" i="16" s="1"/>
  <c r="D12" i="16"/>
  <c r="E12" i="16" s="1"/>
  <c r="C12" i="16"/>
  <c r="D11" i="16"/>
  <c r="E11" i="16" s="1"/>
  <c r="C11" i="16"/>
  <c r="C3" i="16" s="1"/>
  <c r="D10" i="16"/>
  <c r="E10" i="16" s="1"/>
  <c r="C10" i="16"/>
  <c r="E9" i="16"/>
  <c r="D9" i="16"/>
  <c r="C9" i="16"/>
  <c r="D5" i="16"/>
  <c r="E5" i="16" s="1"/>
  <c r="D4" i="16"/>
  <c r="E4" i="16" s="1"/>
  <c r="C4" i="16"/>
  <c r="E2" i="16"/>
  <c r="D2" i="16"/>
  <c r="C2" i="16"/>
  <c r="E16" i="16" l="1"/>
  <c r="B33" i="15" l="1"/>
  <c r="E33" i="15" s="1"/>
  <c r="B32" i="15"/>
  <c r="E32" i="15" s="1"/>
  <c r="B31" i="15"/>
  <c r="E31" i="15" s="1"/>
  <c r="B30" i="15"/>
  <c r="E30" i="15" s="1"/>
  <c r="B29" i="15"/>
  <c r="E29" i="15" s="1"/>
  <c r="B28" i="15"/>
  <c r="E28" i="15" s="1"/>
  <c r="B27" i="15"/>
  <c r="E27" i="15" s="1"/>
  <c r="B26" i="15"/>
  <c r="E26" i="15" s="1"/>
  <c r="D22" i="15"/>
  <c r="C22" i="15"/>
  <c r="B22" i="15"/>
  <c r="E22" i="15" s="1"/>
  <c r="D21" i="15"/>
  <c r="C21" i="15"/>
  <c r="B21" i="15"/>
  <c r="E21" i="15" s="1"/>
  <c r="D20" i="15"/>
  <c r="C20" i="15"/>
  <c r="B20" i="15"/>
  <c r="E20" i="15" s="1"/>
  <c r="D19" i="15"/>
  <c r="C19" i="15"/>
  <c r="B19" i="15"/>
  <c r="E19" i="15" s="1"/>
  <c r="D16" i="15"/>
  <c r="E16" i="15" s="1"/>
  <c r="C16" i="15"/>
  <c r="C3" i="15" s="1"/>
  <c r="E15" i="15"/>
  <c r="D15" i="15"/>
  <c r="C15" i="15"/>
  <c r="D14" i="15"/>
  <c r="E14" i="15" s="1"/>
  <c r="C14" i="15"/>
  <c r="D13" i="15"/>
  <c r="E13" i="15" s="1"/>
  <c r="C13" i="15"/>
  <c r="C5" i="15" s="1"/>
  <c r="D12" i="15"/>
  <c r="E12" i="15" s="1"/>
  <c r="C12" i="15"/>
  <c r="E11" i="15"/>
  <c r="D11" i="15"/>
  <c r="C11" i="15"/>
  <c r="D10" i="15"/>
  <c r="E10" i="15" s="1"/>
  <c r="C10" i="15"/>
  <c r="D9" i="15"/>
  <c r="E9" i="15" s="1"/>
  <c r="C9" i="15"/>
  <c r="E4" i="15"/>
  <c r="D4" i="15"/>
  <c r="C4" i="15"/>
  <c r="D3" i="15"/>
  <c r="E3" i="15" s="1"/>
  <c r="D2" i="15"/>
  <c r="E2" i="15" s="1"/>
  <c r="C2" i="15"/>
  <c r="D5" i="15" l="1"/>
  <c r="E5" i="15" s="1"/>
  <c r="C9" i="14" l="1"/>
  <c r="C2" i="14" s="1"/>
  <c r="D9" i="14"/>
  <c r="E9" i="14" s="1"/>
  <c r="C10" i="14"/>
  <c r="C3" i="14" s="1"/>
  <c r="D10" i="14"/>
  <c r="D3" i="14" s="1"/>
  <c r="E3" i="14" s="1"/>
  <c r="E10" i="14"/>
  <c r="C11" i="14"/>
  <c r="C4" i="14" s="1"/>
  <c r="D11" i="14"/>
  <c r="D4" i="14" s="1"/>
  <c r="E4" i="14" s="1"/>
  <c r="E11" i="14"/>
  <c r="C12" i="14"/>
  <c r="C5" i="14" s="1"/>
  <c r="D12" i="14"/>
  <c r="E12" i="14"/>
  <c r="C13" i="14"/>
  <c r="D13" i="14"/>
  <c r="D5" i="14" s="1"/>
  <c r="E5" i="14" s="1"/>
  <c r="C14" i="14"/>
  <c r="D14" i="14"/>
  <c r="E14" i="14"/>
  <c r="C15" i="14"/>
  <c r="D15" i="14"/>
  <c r="E15" i="14"/>
  <c r="C16" i="14"/>
  <c r="D16" i="14"/>
  <c r="E16" i="14"/>
  <c r="B19" i="14"/>
  <c r="E19" i="14" s="1"/>
  <c r="C19" i="14"/>
  <c r="D19" i="14"/>
  <c r="B20" i="14"/>
  <c r="E20" i="14" s="1"/>
  <c r="C20" i="14"/>
  <c r="D20" i="14"/>
  <c r="B21" i="14"/>
  <c r="E21" i="14" s="1"/>
  <c r="C21" i="14"/>
  <c r="D21" i="14"/>
  <c r="B22" i="14"/>
  <c r="E22" i="14" s="1"/>
  <c r="C22" i="14"/>
  <c r="D22" i="14"/>
  <c r="B26" i="14"/>
  <c r="E26" i="14"/>
  <c r="B27" i="14"/>
  <c r="E27" i="14"/>
  <c r="B28" i="14"/>
  <c r="E28" i="14"/>
  <c r="B29" i="14"/>
  <c r="E29" i="14"/>
  <c r="B30" i="14"/>
  <c r="E30" i="14"/>
  <c r="B31" i="14"/>
  <c r="E31" i="14"/>
  <c r="B32" i="14"/>
  <c r="E32" i="14"/>
  <c r="B33" i="14"/>
  <c r="E33" i="14"/>
  <c r="D2" i="14" l="1"/>
  <c r="E2" i="14" s="1"/>
  <c r="E13" i="14"/>
</calcChain>
</file>

<file path=xl/sharedStrings.xml><?xml version="1.0" encoding="utf-8"?>
<sst xmlns="http://schemas.openxmlformats.org/spreadsheetml/2006/main" count="540" uniqueCount="31">
  <si>
    <t>SISTEMA</t>
  </si>
  <si>
    <t>Capacidad de transporte total por tramo Kbbl/dc</t>
  </si>
  <si>
    <t>Capacidad de transporte solicitada por tramo Kbbl/dc</t>
  </si>
  <si>
    <t>Capacidad de transporte contratada ó comprometida por tramo Kbbl/dc</t>
  </si>
  <si>
    <t>Capacidad de transporte disponible por tramo Kbbl/dc</t>
  </si>
  <si>
    <t>Factor de conversión a masa enviado por A.G</t>
  </si>
  <si>
    <t>gls</t>
  </si>
  <si>
    <t>GALAN-B/MANGA</t>
  </si>
  <si>
    <t>GALAN-SALGAR</t>
  </si>
  <si>
    <t>SALGAR-YUMBO</t>
  </si>
  <si>
    <t>PUNTO DE ENTREGA</t>
  </si>
  <si>
    <t>Capacidad de entrega total por punto Kbbl/dc</t>
  </si>
  <si>
    <t>Capacidad de transporte solicitada por punto Kbbl/dc</t>
  </si>
  <si>
    <t>Capacidad de transporte contratada ó comprometida por punto de entrega Kbbl/dc</t>
  </si>
  <si>
    <t>Capacidad de transporte disponible por punto de entrega Kbbl/dc</t>
  </si>
  <si>
    <t>BUCARAMANGA</t>
  </si>
  <si>
    <t>SALGAR</t>
  </si>
  <si>
    <t>YUMBO</t>
  </si>
  <si>
    <t>MANIZALES</t>
  </si>
  <si>
    <t>PEREIRA</t>
  </si>
  <si>
    <t>CARTAGO</t>
  </si>
  <si>
    <t>SEBASTOPOL</t>
  </si>
  <si>
    <t>MANSILLA</t>
  </si>
  <si>
    <t>MANSILLA 8″</t>
  </si>
  <si>
    <t>Capacidad de transporte solicitada por punto en miles de Kgs/dc</t>
  </si>
  <si>
    <t>SALGAR-MANSILLA 8″</t>
  </si>
  <si>
    <t>Capacidad de transporte disponible por tramo en miles de Kgs/dc</t>
  </si>
  <si>
    <t>Capacidad de transporte contratada ó comprometida por tramo en miles de Kgs/dc</t>
  </si>
  <si>
    <t>Capacidad de transporte solicitada por tramo en miles de Kgs/dc</t>
  </si>
  <si>
    <t>Capacidad de transporte total por tramo en miles de Kgs/dc</t>
  </si>
  <si>
    <t xml:space="preserve">MANSILLA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</si>
</sst>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4D67"/>
      <name val="Arial"/>
      <family val="2"/>
    </font>
    <font>
      <sz val="9"/>
      <color rgb="FFFFFFFF"/>
      <name val="Arial"/>
      <family val="2"/>
    </font>
    <font>
      <sz val="9"/>
      <color rgb="FF004D6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4" fillId="4" borderId="0" xfId="0" applyFont="1" applyFill="1" applyAlignment="1">
      <alignment vertical="center" wrapText="1"/>
    </xf>
    <xf numFmtId="0" fontId="4" fillId="5" borderId="0" xfId="0" applyFont="1" applyFill="1" applyAlignment="1">
      <alignment horizontal="right" vertical="center" wrapText="1"/>
    </xf>
    <xf numFmtId="164" fontId="4" fillId="5" borderId="0" xfId="0" applyNumberFormat="1" applyFont="1" applyFill="1" applyAlignment="1">
      <alignment horizontal="right" vertical="center" wrapText="1"/>
    </xf>
    <xf numFmtId="164" fontId="0" fillId="0" borderId="0" xfId="0" applyNumberFormat="1" applyFill="1"/>
    <xf numFmtId="0" fontId="0" fillId="0" borderId="0" xfId="0" applyAlignment="1">
      <alignment vertical="center"/>
    </xf>
    <xf numFmtId="164" fontId="4" fillId="6" borderId="0" xfId="0" applyNumberFormat="1" applyFont="1" applyFill="1" applyAlignment="1">
      <alignment horizontal="right" vertical="center"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2.3135556007052087</v>
      </c>
      <c r="D2" s="7">
        <f>+D9</f>
        <v>2.2370924788688704</v>
      </c>
      <c r="E2" s="7">
        <f>B2-D2</f>
        <v>6.2907521131129407E-2</v>
      </c>
      <c r="F2" s="8"/>
      <c r="G2" s="4">
        <v>91.547399999999996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6.9965831907842277</v>
      </c>
      <c r="D3" s="7">
        <f>+D10+D16+D11+D12+D13+D14+D15</f>
        <v>7.0478134824145746</v>
      </c>
      <c r="E3" s="7">
        <f>B3-D3</f>
        <v>15.952186517585424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0.74879242884014185</v>
      </c>
      <c r="D4" s="7">
        <f>+D11</f>
        <v>0.75753107133572328</v>
      </c>
      <c r="E4" s="7">
        <f>B4-D4</f>
        <v>13.242468928664277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2.5084164050535569</v>
      </c>
      <c r="D5" s="7">
        <f>+D13+D14+D15+D12</f>
        <v>2.5084164050535569</v>
      </c>
      <c r="E5" s="7">
        <f>B5-D5</f>
        <v>5.4915835949464427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2.3135556007052087</v>
      </c>
      <c r="D9" s="10">
        <f>+D26/$G$2</f>
        <v>2.2370924788688704</v>
      </c>
      <c r="E9" s="7">
        <f>B9-D9</f>
        <v>6.2907521131129407E-2</v>
      </c>
      <c r="F9" s="11"/>
    </row>
    <row r="10" spans="1:8" x14ac:dyDescent="0.25">
      <c r="A10" s="5" t="s">
        <v>16</v>
      </c>
      <c r="B10" s="6">
        <v>5</v>
      </c>
      <c r="C10" s="7">
        <f>+C27/$G$2</f>
        <v>3.1664471082739651</v>
      </c>
      <c r="D10" s="10">
        <f>+D27/$G$2</f>
        <v>3.1808658683916748</v>
      </c>
      <c r="E10" s="7">
        <f>B10-D10</f>
        <v>1.8191341316083252</v>
      </c>
      <c r="F10" s="11"/>
    </row>
    <row r="11" spans="1:8" x14ac:dyDescent="0.25">
      <c r="A11" s="5" t="s">
        <v>30</v>
      </c>
      <c r="B11" s="6">
        <v>14</v>
      </c>
      <c r="C11" s="7">
        <f>+C28/$G$2</f>
        <v>0.74879242884014185</v>
      </c>
      <c r="D11" s="10">
        <f>+D28/$G$2</f>
        <v>0.75753107133572328</v>
      </c>
      <c r="E11" s="7">
        <f>B11-D11</f>
        <v>13.242468928664277</v>
      </c>
      <c r="F11" s="11"/>
    </row>
    <row r="12" spans="1:8" x14ac:dyDescent="0.25">
      <c r="A12" s="5" t="s">
        <v>17</v>
      </c>
      <c r="B12" s="6">
        <v>6</v>
      </c>
      <c r="C12" s="7">
        <f>+C29/$G$2</f>
        <v>1.7022875581392809</v>
      </c>
      <c r="D12" s="10">
        <f>+D29/$G$2</f>
        <v>1.7022875581392809</v>
      </c>
      <c r="E12" s="7">
        <f>B12-D12</f>
        <v>4.2977124418607193</v>
      </c>
      <c r="F12" s="11"/>
    </row>
    <row r="13" spans="1:8" x14ac:dyDescent="0.25">
      <c r="A13" s="5" t="s">
        <v>18</v>
      </c>
      <c r="B13" s="6">
        <v>1</v>
      </c>
      <c r="C13" s="7">
        <f>+C30/$G$2</f>
        <v>0.54922368084729878</v>
      </c>
      <c r="D13" s="10">
        <f>+D30/$G$2</f>
        <v>0.54922368084729878</v>
      </c>
      <c r="E13" s="7">
        <f>B13-D13</f>
        <v>0.45077631915270122</v>
      </c>
      <c r="F13" s="11"/>
    </row>
    <row r="14" spans="1:8" x14ac:dyDescent="0.25">
      <c r="A14" s="5" t="s">
        <v>19</v>
      </c>
      <c r="B14" s="6">
        <v>0.5</v>
      </c>
      <c r="C14" s="7">
        <f>+C31/$G$2</f>
        <v>0.25690516606697733</v>
      </c>
      <c r="D14" s="10">
        <f>+D31/$G$2</f>
        <v>0.25690516606697733</v>
      </c>
      <c r="E14" s="7">
        <f>B14-D14</f>
        <v>0.24309483393302267</v>
      </c>
      <c r="F14" s="11"/>
    </row>
    <row r="15" spans="1:8" x14ac:dyDescent="0.25">
      <c r="A15" s="5" t="s">
        <v>20</v>
      </c>
      <c r="B15" s="6">
        <v>0.5</v>
      </c>
      <c r="C15" s="7">
        <f>+C32/$G$2</f>
        <v>0</v>
      </c>
      <c r="D15" s="10">
        <f>+D32/$G$2</f>
        <v>0</v>
      </c>
      <c r="E15" s="7">
        <f>B15-D15</f>
        <v>0.5</v>
      </c>
      <c r="F15" s="11"/>
    </row>
    <row r="16" spans="1:8" x14ac:dyDescent="0.25">
      <c r="A16" s="5" t="s">
        <v>21</v>
      </c>
      <c r="B16" s="6">
        <v>5</v>
      </c>
      <c r="C16" s="7">
        <f>+C33/$G$2</f>
        <v>0.57292724861656374</v>
      </c>
      <c r="D16" s="10">
        <f>+D33/$G$2</f>
        <v>0.60100013763361937</v>
      </c>
      <c r="E16" s="7">
        <f>B16-D16</f>
        <v>4.3989998623663809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211.8</v>
      </c>
      <c r="D19" s="7">
        <f>+D26</f>
        <v>204.8</v>
      </c>
      <c r="E19" s="7">
        <f>B19-D19</f>
        <v>6.8573619999999664</v>
      </c>
    </row>
    <row r="20" spans="1:5" x14ac:dyDescent="0.25">
      <c r="A20" s="5" t="s">
        <v>8</v>
      </c>
      <c r="B20" s="7">
        <f>+(B3*$G$3)*$H$3</f>
        <v>2116.5736200000001</v>
      </c>
      <c r="C20" s="7">
        <f>+C27+C33+C28+C29+C30+C31+C32</f>
        <v>640.51900000000001</v>
      </c>
      <c r="D20" s="7">
        <f>+D27+D33+D28+D29+D30+D31+D32</f>
        <v>645.20899999999995</v>
      </c>
      <c r="E20" s="7">
        <f>B20-D20</f>
        <v>1471.3646200000003</v>
      </c>
    </row>
    <row r="21" spans="1:5" x14ac:dyDescent="0.25">
      <c r="A21" s="5" t="s">
        <v>25</v>
      </c>
      <c r="B21" s="7">
        <f>+(B4*$G$3)*$H$3</f>
        <v>1288.34916</v>
      </c>
      <c r="C21" s="7">
        <f>+C28</f>
        <v>68.55</v>
      </c>
      <c r="D21" s="7">
        <f>+D28</f>
        <v>69.349999999999994</v>
      </c>
      <c r="E21" s="7">
        <f>B21-D21</f>
        <v>1218.9991600000001</v>
      </c>
    </row>
    <row r="22" spans="1:5" x14ac:dyDescent="0.25">
      <c r="A22" s="5" t="s">
        <v>9</v>
      </c>
      <c r="B22" s="7">
        <f>+(B5*$G$3)*$H$3</f>
        <v>736.19951999999989</v>
      </c>
      <c r="C22" s="7">
        <f>+C30+C31+C29</f>
        <v>229.63900000000001</v>
      </c>
      <c r="D22" s="7">
        <f>+D29+D30+D31</f>
        <v>229.63900000000001</v>
      </c>
      <c r="E22" s="7">
        <f>B22-D22</f>
        <v>506.56051999999988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211.8</v>
      </c>
      <c r="D26" s="7">
        <v>204.8</v>
      </c>
      <c r="E26" s="7">
        <f>B26-D26</f>
        <v>6.8573619999999664</v>
      </c>
    </row>
    <row r="27" spans="1:5" x14ac:dyDescent="0.25">
      <c r="A27" s="5" t="s">
        <v>16</v>
      </c>
      <c r="B27" s="7">
        <f>+(B10*$G$3)*$H$3</f>
        <v>460.12469999999996</v>
      </c>
      <c r="C27" s="7">
        <v>289.88</v>
      </c>
      <c r="D27" s="7">
        <v>291.2</v>
      </c>
      <c r="E27" s="7">
        <f>B27-D27</f>
        <v>168.92469999999997</v>
      </c>
    </row>
    <row r="28" spans="1:5" x14ac:dyDescent="0.25">
      <c r="A28" s="5" t="s">
        <v>23</v>
      </c>
      <c r="B28" s="7">
        <f>+(B11*$G$3)*$H$3</f>
        <v>1288.34916</v>
      </c>
      <c r="C28" s="7">
        <v>68.55</v>
      </c>
      <c r="D28" s="7">
        <v>69.349999999999994</v>
      </c>
      <c r="E28" s="7">
        <f>B28-D28</f>
        <v>1218.9991600000001</v>
      </c>
    </row>
    <row r="29" spans="1:5" x14ac:dyDescent="0.25">
      <c r="A29" s="5" t="s">
        <v>17</v>
      </c>
      <c r="B29" s="7">
        <f>+(B12*$G$3)*$H$3</f>
        <v>552.14963999999998</v>
      </c>
      <c r="C29" s="7">
        <v>155.84</v>
      </c>
      <c r="D29" s="7">
        <v>155.84</v>
      </c>
      <c r="E29" s="7">
        <f>B29-D29</f>
        <v>396.30963999999994</v>
      </c>
    </row>
    <row r="30" spans="1:5" x14ac:dyDescent="0.25">
      <c r="A30" s="5" t="s">
        <v>18</v>
      </c>
      <c r="B30" s="7">
        <f>+(B13*$G$3)*$H$3</f>
        <v>92.024939999999987</v>
      </c>
      <c r="C30" s="7">
        <v>50.28</v>
      </c>
      <c r="D30" s="7">
        <v>50.28</v>
      </c>
      <c r="E30" s="7">
        <f>B30-D30</f>
        <v>41.744939999999986</v>
      </c>
    </row>
    <row r="31" spans="1:5" x14ac:dyDescent="0.25">
      <c r="A31" s="5" t="s">
        <v>19</v>
      </c>
      <c r="B31" s="7">
        <f>+(B14*$G$3)*$H$3</f>
        <v>46.012469999999993</v>
      </c>
      <c r="C31" s="7">
        <v>23.518999999999998</v>
      </c>
      <c r="D31" s="7">
        <v>23.518999999999998</v>
      </c>
      <c r="E31" s="7">
        <f>B31-D31</f>
        <v>22.493469999999995</v>
      </c>
    </row>
    <row r="32" spans="1:5" x14ac:dyDescent="0.25">
      <c r="A32" s="5" t="s">
        <v>20</v>
      </c>
      <c r="B32" s="7">
        <f>+(B15*$G$3)*$H$3</f>
        <v>46.012469999999993</v>
      </c>
      <c r="C32" s="7">
        <v>0</v>
      </c>
      <c r="D32" s="7">
        <v>0</v>
      </c>
      <c r="E32" s="7">
        <f>B32-D32</f>
        <v>46.012469999999993</v>
      </c>
    </row>
    <row r="33" spans="1:5" x14ac:dyDescent="0.25">
      <c r="A33" s="5" t="s">
        <v>21</v>
      </c>
      <c r="B33" s="7">
        <f>+(B16*$G$3)*$H$3</f>
        <v>460.12469999999996</v>
      </c>
      <c r="C33" s="7">
        <v>52.45</v>
      </c>
      <c r="D33" s="7">
        <v>55.02</v>
      </c>
      <c r="E33" s="7">
        <f>B33-D33</f>
        <v>405.10469999999998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2.3669055098349734</v>
      </c>
      <c r="D2" s="7">
        <f>+D8</f>
        <v>2.2258495807263947</v>
      </c>
      <c r="E2" s="7">
        <f>B2-D2</f>
        <v>7.4150419273605106E-2</v>
      </c>
      <c r="F2" s="8"/>
      <c r="G2" s="4">
        <v>92.445599999999999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5.9922808657199482</v>
      </c>
      <c r="D3" s="7">
        <f>+D9+D14+D10+D11+D12+D13</f>
        <v>5.9742161876822699</v>
      </c>
      <c r="E3" s="7">
        <f t="shared" ref="E3:E4" si="0">B3-D3</f>
        <v>7.2257838123177294</v>
      </c>
      <c r="F3" s="8"/>
      <c r="G3" s="4">
        <v>2.1910699999999999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1.9384373079951884</v>
      </c>
      <c r="D4" s="7">
        <f>+D11+D12+D13+D10</f>
        <v>1.9057694471126803</v>
      </c>
      <c r="E4" s="7">
        <f t="shared" si="0"/>
        <v>5.0942305528873195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10</v>
      </c>
      <c r="B7" s="2" t="s">
        <v>11</v>
      </c>
      <c r="C7" s="2" t="s">
        <v>12</v>
      </c>
      <c r="D7" s="2" t="s">
        <v>13</v>
      </c>
      <c r="E7" s="2" t="s">
        <v>14</v>
      </c>
    </row>
    <row r="8" spans="1:8" x14ac:dyDescent="0.25">
      <c r="A8" s="5" t="s">
        <v>15</v>
      </c>
      <c r="B8" s="6">
        <v>2.2999999999999998</v>
      </c>
      <c r="C8" s="7">
        <f t="shared" ref="C8:D14" si="1">+C23/$G$2</f>
        <v>2.3669055098349734</v>
      </c>
      <c r="D8" s="10">
        <f t="shared" si="1"/>
        <v>2.2258495807263947</v>
      </c>
      <c r="E8" s="7">
        <f>B8-D8</f>
        <v>7.4150419273605106E-2</v>
      </c>
      <c r="F8" s="11"/>
    </row>
    <row r="9" spans="1:8" x14ac:dyDescent="0.25">
      <c r="A9" s="5" t="s">
        <v>16</v>
      </c>
      <c r="B9" s="6">
        <v>7</v>
      </c>
      <c r="C9" s="7">
        <f t="shared" si="1"/>
        <v>3.4326133423332208</v>
      </c>
      <c r="D9" s="10">
        <f t="shared" si="1"/>
        <v>3.4472165251780509</v>
      </c>
      <c r="E9" s="7">
        <f t="shared" ref="E9:E14" si="2">B9-D9</f>
        <v>3.5527834748219491</v>
      </c>
      <c r="F9" s="11"/>
    </row>
    <row r="10" spans="1:8" x14ac:dyDescent="0.25">
      <c r="A10" s="5" t="s">
        <v>17</v>
      </c>
      <c r="B10" s="6">
        <v>8</v>
      </c>
      <c r="C10" s="7">
        <f t="shared" si="1"/>
        <v>1.1946485284318562</v>
      </c>
      <c r="D10" s="10">
        <f t="shared" si="1"/>
        <v>1.1637114151457721</v>
      </c>
      <c r="E10" s="7">
        <f t="shared" si="2"/>
        <v>6.8362885848542279</v>
      </c>
      <c r="F10" s="11"/>
    </row>
    <row r="11" spans="1:8" x14ac:dyDescent="0.25">
      <c r="A11" s="5" t="s">
        <v>18</v>
      </c>
      <c r="B11" s="6">
        <v>2.2999999999999998</v>
      </c>
      <c r="C11" s="7">
        <f t="shared" si="1"/>
        <v>0.43549936395025829</v>
      </c>
      <c r="D11" s="10">
        <f t="shared" si="1"/>
        <v>0.43376861635383407</v>
      </c>
      <c r="E11" s="7">
        <f t="shared" si="2"/>
        <v>1.8662313836461657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0.30828941561307405</v>
      </c>
      <c r="D12" s="10">
        <f t="shared" si="1"/>
        <v>0.30828941561307405</v>
      </c>
      <c r="E12" s="7">
        <f t="shared" si="2"/>
        <v>1.9917105843869258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21</v>
      </c>
      <c r="B14" s="6">
        <v>13.2</v>
      </c>
      <c r="C14" s="7">
        <f t="shared" si="1"/>
        <v>0.62123021539153833</v>
      </c>
      <c r="D14" s="10">
        <f t="shared" si="1"/>
        <v>0.62123021539153833</v>
      </c>
      <c r="E14" s="7">
        <f t="shared" si="2"/>
        <v>12.578769784608461</v>
      </c>
      <c r="F14" s="11"/>
    </row>
    <row r="16" spans="1:8" ht="60" x14ac:dyDescent="0.25">
      <c r="A16" s="1" t="s">
        <v>0</v>
      </c>
      <c r="B16" s="2" t="s">
        <v>29</v>
      </c>
      <c r="C16" s="2" t="s">
        <v>28</v>
      </c>
      <c r="D16" s="2" t="s">
        <v>27</v>
      </c>
      <c r="E16" s="2" t="s">
        <v>26</v>
      </c>
    </row>
    <row r="17" spans="1:5" x14ac:dyDescent="0.25">
      <c r="A17" s="5" t="s">
        <v>7</v>
      </c>
      <c r="B17" s="7">
        <f>+(B2*$G$3)*$H$3</f>
        <v>211.65736199999998</v>
      </c>
      <c r="C17" s="7">
        <f>+C23</f>
        <v>218.81</v>
      </c>
      <c r="D17" s="7">
        <f>+D23</f>
        <v>205.77</v>
      </c>
      <c r="E17" s="7">
        <f>B17-D17</f>
        <v>5.8873619999999676</v>
      </c>
    </row>
    <row r="18" spans="1:5" x14ac:dyDescent="0.25">
      <c r="A18" s="5" t="s">
        <v>8</v>
      </c>
      <c r="B18" s="7">
        <f>+(B3*$G$3)*$H$3</f>
        <v>1214.7292079999997</v>
      </c>
      <c r="C18" s="7">
        <f>+C24+C29+C25+C26+C27+C28</f>
        <v>553.96</v>
      </c>
      <c r="D18" s="7">
        <f>+D24+D29+D25+D26+D27+D28</f>
        <v>552.29</v>
      </c>
      <c r="E18" s="7">
        <f>B18-D18</f>
        <v>662.43920799999978</v>
      </c>
    </row>
    <row r="19" spans="1:5" x14ac:dyDescent="0.25">
      <c r="A19" s="5" t="s">
        <v>9</v>
      </c>
      <c r="B19" s="7">
        <f>+(B4*$G$3)*$H$3</f>
        <v>644.17457999999999</v>
      </c>
      <c r="C19" s="7">
        <f>+C26+C27+C25</f>
        <v>179.2</v>
      </c>
      <c r="D19" s="7">
        <f>+D25+D26+D27</f>
        <v>176.18</v>
      </c>
      <c r="E19" s="7">
        <f>B19-D19</f>
        <v>467.99457999999998</v>
      </c>
    </row>
    <row r="22" spans="1:5" ht="60" x14ac:dyDescent="0.25">
      <c r="A22" s="1" t="s">
        <v>10</v>
      </c>
      <c r="B22" s="2" t="s">
        <v>11</v>
      </c>
      <c r="C22" s="2" t="s">
        <v>24</v>
      </c>
      <c r="D22" s="2" t="s">
        <v>13</v>
      </c>
      <c r="E22" s="2" t="s">
        <v>14</v>
      </c>
    </row>
    <row r="23" spans="1:5" x14ac:dyDescent="0.25">
      <c r="A23" s="5" t="s">
        <v>15</v>
      </c>
      <c r="B23" s="7">
        <f t="shared" ref="B23:B29" si="3">+(B8*$G$3)*$H$3</f>
        <v>211.65736199999998</v>
      </c>
      <c r="C23" s="7">
        <v>218.81</v>
      </c>
      <c r="D23" s="7">
        <v>205.77</v>
      </c>
      <c r="E23" s="7">
        <f>B23-D23</f>
        <v>5.8873619999999676</v>
      </c>
    </row>
    <row r="24" spans="1:5" x14ac:dyDescent="0.25">
      <c r="A24" s="5" t="s">
        <v>16</v>
      </c>
      <c r="B24" s="7">
        <f t="shared" si="3"/>
        <v>644.17457999999999</v>
      </c>
      <c r="C24" s="7">
        <v>317.33</v>
      </c>
      <c r="D24" s="7">
        <v>318.68</v>
      </c>
      <c r="E24" s="7">
        <f t="shared" ref="E24:E28" si="4">B24-D24</f>
        <v>325.49457999999998</v>
      </c>
    </row>
    <row r="25" spans="1:5" x14ac:dyDescent="0.25">
      <c r="A25" s="5" t="s">
        <v>17</v>
      </c>
      <c r="B25" s="7">
        <f t="shared" si="3"/>
        <v>736.19951999999989</v>
      </c>
      <c r="C25" s="7">
        <v>110.44</v>
      </c>
      <c r="D25" s="7">
        <v>107.58</v>
      </c>
      <c r="E25" s="7">
        <f t="shared" si="4"/>
        <v>628.61951999999985</v>
      </c>
    </row>
    <row r="26" spans="1:5" x14ac:dyDescent="0.25">
      <c r="A26" s="5" t="s">
        <v>18</v>
      </c>
      <c r="B26" s="7">
        <f t="shared" si="3"/>
        <v>211.65736199999998</v>
      </c>
      <c r="C26" s="7">
        <v>40.26</v>
      </c>
      <c r="D26" s="7">
        <v>40.1</v>
      </c>
      <c r="E26" s="7">
        <f t="shared" si="4"/>
        <v>171.55736199999998</v>
      </c>
    </row>
    <row r="27" spans="1:5" x14ac:dyDescent="0.25">
      <c r="A27" s="5" t="s">
        <v>19</v>
      </c>
      <c r="B27" s="7">
        <f t="shared" si="3"/>
        <v>211.65736199999998</v>
      </c>
      <c r="C27" s="7">
        <v>28.5</v>
      </c>
      <c r="D27" s="7">
        <v>28.5</v>
      </c>
      <c r="E27" s="7">
        <f t="shared" si="4"/>
        <v>183.15736199999998</v>
      </c>
    </row>
    <row r="28" spans="1:5" x14ac:dyDescent="0.25">
      <c r="A28" s="5" t="s">
        <v>20</v>
      </c>
      <c r="B28" s="7">
        <f t="shared" si="3"/>
        <v>211.65736199999998</v>
      </c>
      <c r="C28" s="7">
        <v>0</v>
      </c>
      <c r="D28" s="7">
        <v>0</v>
      </c>
      <c r="E28" s="7">
        <f t="shared" si="4"/>
        <v>211.65736199999998</v>
      </c>
    </row>
    <row r="29" spans="1:5" x14ac:dyDescent="0.25">
      <c r="A29" s="5" t="s">
        <v>21</v>
      </c>
      <c r="B29" s="7">
        <f t="shared" si="3"/>
        <v>1214.7292079999997</v>
      </c>
      <c r="C29" s="7">
        <v>57.43</v>
      </c>
      <c r="D29" s="7">
        <v>57.43</v>
      </c>
      <c r="E29" s="7">
        <f>B29-D29</f>
        <v>1157.2992079999997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2.4002224010661406</v>
      </c>
      <c r="D2" s="7">
        <f>+D8</f>
        <v>2.2999472121983091</v>
      </c>
      <c r="E2" s="7">
        <f>B2-D2</f>
        <v>5.2787801690712399E-5</v>
      </c>
      <c r="F2" s="8"/>
      <c r="G2" s="4">
        <v>92.445599999999999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6.2631428645603471</v>
      </c>
      <c r="D3" s="7">
        <f>+D9+D14+D10+D11+D12+D13</f>
        <v>6.3217719393892189</v>
      </c>
      <c r="E3" s="7">
        <f t="shared" ref="E3:E4" si="0">B3-D3</f>
        <v>6.8782280606107804</v>
      </c>
      <c r="F3" s="8"/>
      <c r="G3" s="4">
        <v>2.1910699999999999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2.1921000025961215</v>
      </c>
      <c r="D4" s="7">
        <f>+D11+D12+D13+D10</f>
        <v>2.1921000025961215</v>
      </c>
      <c r="E4" s="7">
        <f t="shared" si="0"/>
        <v>4.8078999974038785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10</v>
      </c>
      <c r="B7" s="2" t="s">
        <v>11</v>
      </c>
      <c r="C7" s="2" t="s">
        <v>12</v>
      </c>
      <c r="D7" s="2" t="s">
        <v>13</v>
      </c>
      <c r="E7" s="2" t="s">
        <v>14</v>
      </c>
    </row>
    <row r="8" spans="1:8" x14ac:dyDescent="0.25">
      <c r="A8" s="5" t="s">
        <v>15</v>
      </c>
      <c r="B8" s="6">
        <v>2.2999999999999998</v>
      </c>
      <c r="C8" s="7">
        <f t="shared" ref="C8:D14" si="1">+C23/$G$2</f>
        <v>2.4002224010661406</v>
      </c>
      <c r="D8" s="10">
        <f t="shared" si="1"/>
        <v>2.2999472121983091</v>
      </c>
      <c r="E8" s="7">
        <f>B8-D8</f>
        <v>5.2787801690712399E-5</v>
      </c>
      <c r="F8" s="11"/>
    </row>
    <row r="9" spans="1:8" x14ac:dyDescent="0.25">
      <c r="A9" s="5" t="s">
        <v>16</v>
      </c>
      <c r="B9" s="6">
        <v>7</v>
      </c>
      <c r="C9" s="7">
        <f t="shared" si="1"/>
        <v>3.4741512846474039</v>
      </c>
      <c r="D9" s="10">
        <f t="shared" si="1"/>
        <v>3.5327803594762757</v>
      </c>
      <c r="E9" s="7">
        <f t="shared" ref="E9:E14" si="2">B9-D9</f>
        <v>3.4672196405237243</v>
      </c>
      <c r="F9" s="11"/>
    </row>
    <row r="10" spans="1:8" x14ac:dyDescent="0.25">
      <c r="A10" s="5" t="s">
        <v>17</v>
      </c>
      <c r="B10" s="6">
        <v>8</v>
      </c>
      <c r="C10" s="7">
        <f t="shared" si="1"/>
        <v>1.422782695985531</v>
      </c>
      <c r="D10" s="10">
        <f t="shared" si="1"/>
        <v>1.422782695985531</v>
      </c>
      <c r="E10" s="7">
        <f t="shared" si="2"/>
        <v>6.5772173040144688</v>
      </c>
      <c r="F10" s="11"/>
    </row>
    <row r="11" spans="1:8" x14ac:dyDescent="0.25">
      <c r="A11" s="5" t="s">
        <v>18</v>
      </c>
      <c r="B11" s="6">
        <v>2.2999999999999998</v>
      </c>
      <c r="C11" s="7">
        <f t="shared" si="1"/>
        <v>0.47162872002561507</v>
      </c>
      <c r="D11" s="10">
        <f t="shared" si="1"/>
        <v>0.47162872002561507</v>
      </c>
      <c r="E11" s="7">
        <f t="shared" si="2"/>
        <v>1.8283712799743848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0.29768858658497538</v>
      </c>
      <c r="D12" s="10">
        <f t="shared" si="1"/>
        <v>0.29768858658497538</v>
      </c>
      <c r="E12" s="7">
        <f t="shared" si="2"/>
        <v>2.0023114134150246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21</v>
      </c>
      <c r="B14" s="6">
        <v>13.2</v>
      </c>
      <c r="C14" s="7">
        <f t="shared" si="1"/>
        <v>0.59689157731682196</v>
      </c>
      <c r="D14" s="10">
        <f t="shared" si="1"/>
        <v>0.59689157731682196</v>
      </c>
      <c r="E14" s="7">
        <f t="shared" si="2"/>
        <v>12.603108422683178</v>
      </c>
      <c r="F14" s="11"/>
    </row>
    <row r="16" spans="1:8" ht="60" x14ac:dyDescent="0.25">
      <c r="A16" s="1" t="s">
        <v>0</v>
      </c>
      <c r="B16" s="2" t="s">
        <v>29</v>
      </c>
      <c r="C16" s="2" t="s">
        <v>28</v>
      </c>
      <c r="D16" s="2" t="s">
        <v>27</v>
      </c>
      <c r="E16" s="2" t="s">
        <v>26</v>
      </c>
    </row>
    <row r="17" spans="1:5" x14ac:dyDescent="0.25">
      <c r="A17" s="5" t="s">
        <v>7</v>
      </c>
      <c r="B17" s="7">
        <f>+(B2*$G$3)*$H$3</f>
        <v>211.65736199999998</v>
      </c>
      <c r="C17" s="7">
        <f>+C23</f>
        <v>221.89</v>
      </c>
      <c r="D17" s="7">
        <f>+D23</f>
        <v>212.62</v>
      </c>
      <c r="E17" s="7">
        <f>B17-D17</f>
        <v>-0.96263800000002675</v>
      </c>
    </row>
    <row r="18" spans="1:5" x14ac:dyDescent="0.25">
      <c r="A18" s="5" t="s">
        <v>8</v>
      </c>
      <c r="B18" s="7">
        <f>+(B3*$G$3)*$H$3</f>
        <v>1214.7292079999997</v>
      </c>
      <c r="C18" s="7">
        <f>+C24+C29+C25+C26+C27+C28</f>
        <v>579</v>
      </c>
      <c r="D18" s="7">
        <f>+D24+D29+D25+D26+D27+D28</f>
        <v>584.41999999999996</v>
      </c>
      <c r="E18" s="7">
        <f>B18-D18</f>
        <v>630.30920799999978</v>
      </c>
    </row>
    <row r="19" spans="1:5" x14ac:dyDescent="0.25">
      <c r="A19" s="5" t="s">
        <v>9</v>
      </c>
      <c r="B19" s="7">
        <f>+(B4*$G$3)*$H$3</f>
        <v>644.17457999999999</v>
      </c>
      <c r="C19" s="7">
        <f>+C26+C27+C25</f>
        <v>202.65</v>
      </c>
      <c r="D19" s="7">
        <f>+D25+D26+D27</f>
        <v>202.65</v>
      </c>
      <c r="E19" s="7">
        <f>B19-D19</f>
        <v>441.52458000000001</v>
      </c>
    </row>
    <row r="22" spans="1:5" ht="60" x14ac:dyDescent="0.25">
      <c r="A22" s="1" t="s">
        <v>10</v>
      </c>
      <c r="B22" s="2" t="s">
        <v>11</v>
      </c>
      <c r="C22" s="2" t="s">
        <v>24</v>
      </c>
      <c r="D22" s="2" t="s">
        <v>13</v>
      </c>
      <c r="E22" s="2" t="s">
        <v>14</v>
      </c>
    </row>
    <row r="23" spans="1:5" x14ac:dyDescent="0.25">
      <c r="A23" s="5" t="s">
        <v>15</v>
      </c>
      <c r="B23" s="7">
        <f t="shared" ref="B23:B29" si="3">+(B8*$G$3)*$H$3</f>
        <v>211.65736199999998</v>
      </c>
      <c r="C23" s="7">
        <v>221.89</v>
      </c>
      <c r="D23" s="7">
        <v>212.62</v>
      </c>
      <c r="E23" s="7">
        <f>B23-D23</f>
        <v>-0.96263800000002675</v>
      </c>
    </row>
    <row r="24" spans="1:5" x14ac:dyDescent="0.25">
      <c r="A24" s="5" t="s">
        <v>16</v>
      </c>
      <c r="B24" s="7">
        <f t="shared" si="3"/>
        <v>644.17457999999999</v>
      </c>
      <c r="C24" s="7">
        <v>321.17</v>
      </c>
      <c r="D24" s="7">
        <v>326.58999999999997</v>
      </c>
      <c r="E24" s="7">
        <f t="shared" ref="E24:E28" si="4">B24-D24</f>
        <v>317.58458000000002</v>
      </c>
    </row>
    <row r="25" spans="1:5" x14ac:dyDescent="0.25">
      <c r="A25" s="5" t="s">
        <v>17</v>
      </c>
      <c r="B25" s="7">
        <f t="shared" si="3"/>
        <v>736.19951999999989</v>
      </c>
      <c r="C25" s="7">
        <v>131.53</v>
      </c>
      <c r="D25" s="7">
        <v>131.53</v>
      </c>
      <c r="E25" s="7">
        <f t="shared" si="4"/>
        <v>604.66951999999992</v>
      </c>
    </row>
    <row r="26" spans="1:5" x14ac:dyDescent="0.25">
      <c r="A26" s="5" t="s">
        <v>18</v>
      </c>
      <c r="B26" s="7">
        <f t="shared" si="3"/>
        <v>211.65736199999998</v>
      </c>
      <c r="C26" s="7">
        <v>43.6</v>
      </c>
      <c r="D26" s="7">
        <v>43.6</v>
      </c>
      <c r="E26" s="7">
        <f t="shared" si="4"/>
        <v>168.05736199999998</v>
      </c>
    </row>
    <row r="27" spans="1:5" x14ac:dyDescent="0.25">
      <c r="A27" s="5" t="s">
        <v>19</v>
      </c>
      <c r="B27" s="7">
        <f t="shared" si="3"/>
        <v>211.65736199999998</v>
      </c>
      <c r="C27" s="7">
        <v>27.52</v>
      </c>
      <c r="D27" s="7">
        <v>27.52</v>
      </c>
      <c r="E27" s="7">
        <f t="shared" si="4"/>
        <v>184.13736199999997</v>
      </c>
    </row>
    <row r="28" spans="1:5" x14ac:dyDescent="0.25">
      <c r="A28" s="5" t="s">
        <v>20</v>
      </c>
      <c r="B28" s="7">
        <f t="shared" si="3"/>
        <v>211.65736199999998</v>
      </c>
      <c r="C28" s="7">
        <v>0</v>
      </c>
      <c r="D28" s="7">
        <v>0</v>
      </c>
      <c r="E28" s="7">
        <f t="shared" si="4"/>
        <v>211.65736199999998</v>
      </c>
    </row>
    <row r="29" spans="1:5" x14ac:dyDescent="0.25">
      <c r="A29" s="5" t="s">
        <v>21</v>
      </c>
      <c r="B29" s="7">
        <f t="shared" si="3"/>
        <v>1214.7292079999997</v>
      </c>
      <c r="C29" s="7">
        <v>55.18</v>
      </c>
      <c r="D29" s="7">
        <v>55.18</v>
      </c>
      <c r="E29" s="7">
        <f>B29-D29</f>
        <v>1159.5492079999997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+C8</f>
        <v>2.3227714461261542</v>
      </c>
      <c r="D2" s="7">
        <f>+D8</f>
        <v>2.2258495807263947</v>
      </c>
      <c r="E2" s="7">
        <f>B2-D2</f>
        <v>7.4150419273605106E-2</v>
      </c>
      <c r="F2" s="8"/>
      <c r="G2" s="4">
        <v>92.445599999999999</v>
      </c>
      <c r="H2" s="4">
        <v>42</v>
      </c>
    </row>
    <row r="3" spans="1:8" x14ac:dyDescent="0.25">
      <c r="A3" s="5" t="s">
        <v>8</v>
      </c>
      <c r="B3" s="6">
        <v>13.2</v>
      </c>
      <c r="C3" s="7">
        <f>+C9+C14+C10+C11+C12+C13</f>
        <v>6.2727701480654572</v>
      </c>
      <c r="D3" s="7">
        <f>+D9+D14+D10+D11+D12+D13</f>
        <v>6.364175255501614</v>
      </c>
      <c r="E3" s="7">
        <f t="shared" ref="E3:E4" si="0">B3-D3</f>
        <v>6.8358247444983853</v>
      </c>
      <c r="F3" s="8"/>
      <c r="G3" s="4">
        <v>2.1910699999999999</v>
      </c>
      <c r="H3" s="4">
        <v>42</v>
      </c>
    </row>
    <row r="4" spans="1:8" x14ac:dyDescent="0.25">
      <c r="A4" s="5" t="s">
        <v>9</v>
      </c>
      <c r="B4" s="6">
        <v>7</v>
      </c>
      <c r="C4" s="7">
        <f>+C11+C12+C10+C13</f>
        <v>2.2613299064530925</v>
      </c>
      <c r="D4" s="7">
        <f>+D11+D12+D13+D10</f>
        <v>2.2613299064530925</v>
      </c>
      <c r="E4" s="7">
        <f t="shared" si="0"/>
        <v>4.7386700935469079</v>
      </c>
      <c r="F4" s="8"/>
      <c r="G4" s="4"/>
      <c r="H4" s="4"/>
    </row>
    <row r="5" spans="1:8" x14ac:dyDescent="0.25">
      <c r="D5" s="9"/>
    </row>
    <row r="7" spans="1:8" ht="60" x14ac:dyDescent="0.25">
      <c r="A7" s="1" t="s">
        <v>10</v>
      </c>
      <c r="B7" s="2" t="s">
        <v>11</v>
      </c>
      <c r="C7" s="2" t="s">
        <v>12</v>
      </c>
      <c r="D7" s="2" t="s">
        <v>13</v>
      </c>
      <c r="E7" s="2" t="s">
        <v>14</v>
      </c>
    </row>
    <row r="8" spans="1:8" x14ac:dyDescent="0.25">
      <c r="A8" s="5" t="s">
        <v>15</v>
      </c>
      <c r="B8" s="6">
        <v>2.2999999999999998</v>
      </c>
      <c r="C8" s="7">
        <f t="shared" ref="C8:D14" si="1">+C23/$G$2</f>
        <v>2.3227714461261542</v>
      </c>
      <c r="D8" s="10">
        <f t="shared" si="1"/>
        <v>2.2258495807263947</v>
      </c>
      <c r="E8" s="7">
        <f>B8-D8</f>
        <v>7.4150419273605106E-2</v>
      </c>
      <c r="F8" s="11"/>
    </row>
    <row r="9" spans="1:8" x14ac:dyDescent="0.25">
      <c r="A9" s="5" t="s">
        <v>16</v>
      </c>
      <c r="B9" s="6">
        <v>7</v>
      </c>
      <c r="C9" s="7">
        <f t="shared" si="1"/>
        <v>3.4011353704232548</v>
      </c>
      <c r="D9" s="10">
        <f t="shared" si="1"/>
        <v>3.4925404778594116</v>
      </c>
      <c r="E9" s="7">
        <f t="shared" ref="E9:E14" si="2">B9-D9</f>
        <v>3.5074595221405884</v>
      </c>
      <c r="F9" s="11"/>
    </row>
    <row r="10" spans="1:8" x14ac:dyDescent="0.25">
      <c r="A10" s="5" t="s">
        <v>17</v>
      </c>
      <c r="B10" s="6">
        <v>8</v>
      </c>
      <c r="C10" s="7">
        <f t="shared" si="1"/>
        <v>1.448094879583236</v>
      </c>
      <c r="D10" s="10">
        <f t="shared" si="1"/>
        <v>1.448094879583236</v>
      </c>
      <c r="E10" s="7">
        <f t="shared" si="2"/>
        <v>6.5519051204167642</v>
      </c>
      <c r="F10" s="11"/>
    </row>
    <row r="11" spans="1:8" x14ac:dyDescent="0.25">
      <c r="A11" s="5" t="s">
        <v>18</v>
      </c>
      <c r="B11" s="6">
        <v>2.2999999999999998</v>
      </c>
      <c r="C11" s="7">
        <f t="shared" si="1"/>
        <v>0.55448826120442729</v>
      </c>
      <c r="D11" s="10">
        <f t="shared" si="1"/>
        <v>0.55448826120442729</v>
      </c>
      <c r="E11" s="7">
        <f t="shared" si="2"/>
        <v>1.7455117387955725</v>
      </c>
      <c r="F11" s="11"/>
    </row>
    <row r="12" spans="1:8" x14ac:dyDescent="0.25">
      <c r="A12" s="5" t="s">
        <v>19</v>
      </c>
      <c r="B12" s="6">
        <v>2.2999999999999998</v>
      </c>
      <c r="C12" s="7">
        <f t="shared" si="1"/>
        <v>0.2587467656654292</v>
      </c>
      <c r="D12" s="10">
        <f t="shared" si="1"/>
        <v>0.2587467656654292</v>
      </c>
      <c r="E12" s="7">
        <f t="shared" si="2"/>
        <v>2.0412532343345706</v>
      </c>
      <c r="F12" s="11"/>
    </row>
    <row r="13" spans="1:8" x14ac:dyDescent="0.25">
      <c r="A13" s="5" t="s">
        <v>20</v>
      </c>
      <c r="B13" s="6">
        <v>2.2999999999999998</v>
      </c>
      <c r="C13" s="7">
        <f t="shared" si="1"/>
        <v>0</v>
      </c>
      <c r="D13" s="10">
        <f t="shared" si="1"/>
        <v>0</v>
      </c>
      <c r="E13" s="7">
        <f t="shared" si="2"/>
        <v>2.2999999999999998</v>
      </c>
      <c r="F13" s="11"/>
    </row>
    <row r="14" spans="1:8" x14ac:dyDescent="0.25">
      <c r="A14" s="5" t="s">
        <v>21</v>
      </c>
      <c r="B14" s="6">
        <v>13.2</v>
      </c>
      <c r="C14" s="7">
        <f t="shared" si="1"/>
        <v>0.61030487118911014</v>
      </c>
      <c r="D14" s="10">
        <f t="shared" si="1"/>
        <v>0.61030487118911014</v>
      </c>
      <c r="E14" s="7">
        <f t="shared" si="2"/>
        <v>12.58969512881089</v>
      </c>
      <c r="F14" s="11"/>
    </row>
    <row r="16" spans="1:8" ht="60" x14ac:dyDescent="0.25">
      <c r="A16" s="1" t="s">
        <v>0</v>
      </c>
      <c r="B16" s="2" t="s">
        <v>29</v>
      </c>
      <c r="C16" s="2" t="s">
        <v>28</v>
      </c>
      <c r="D16" s="2" t="s">
        <v>27</v>
      </c>
      <c r="E16" s="2" t="s">
        <v>26</v>
      </c>
    </row>
    <row r="17" spans="1:5" x14ac:dyDescent="0.25">
      <c r="A17" s="5" t="s">
        <v>7</v>
      </c>
      <c r="B17" s="7">
        <f>+(B2*$G$3)*$H$3</f>
        <v>211.65736199999998</v>
      </c>
      <c r="C17" s="7">
        <f>+C23</f>
        <v>214.73</v>
      </c>
      <c r="D17" s="7">
        <f>+D23</f>
        <v>205.77</v>
      </c>
      <c r="E17" s="7">
        <f>B17-D17</f>
        <v>5.8873619999999676</v>
      </c>
    </row>
    <row r="18" spans="1:5" x14ac:dyDescent="0.25">
      <c r="A18" s="5" t="s">
        <v>8</v>
      </c>
      <c r="B18" s="7">
        <f>+(B3*$G$3)*$H$3</f>
        <v>1214.7292079999997</v>
      </c>
      <c r="C18" s="7">
        <f>+C24+C29+C25+C26+C27+C28</f>
        <v>579.89</v>
      </c>
      <c r="D18" s="7">
        <f>+D24+D29+D25+D26+D27+D28</f>
        <v>588.34</v>
      </c>
      <c r="E18" s="7">
        <f>B18-D18</f>
        <v>626.38920799999971</v>
      </c>
    </row>
    <row r="19" spans="1:5" x14ac:dyDescent="0.25">
      <c r="A19" s="5" t="s">
        <v>9</v>
      </c>
      <c r="B19" s="7">
        <f>+(B4*$G$3)*$H$3</f>
        <v>644.17457999999999</v>
      </c>
      <c r="C19" s="7">
        <f>+C26+C27+C25</f>
        <v>209.05</v>
      </c>
      <c r="D19" s="7">
        <f>+D25+D26+D27</f>
        <v>209.05</v>
      </c>
      <c r="E19" s="7">
        <f>B19-D19</f>
        <v>435.12457999999998</v>
      </c>
    </row>
    <row r="22" spans="1:5" ht="60" x14ac:dyDescent="0.25">
      <c r="A22" s="1" t="s">
        <v>10</v>
      </c>
      <c r="B22" s="2" t="s">
        <v>11</v>
      </c>
      <c r="C22" s="2" t="s">
        <v>24</v>
      </c>
      <c r="D22" s="2" t="s">
        <v>13</v>
      </c>
      <c r="E22" s="2" t="s">
        <v>14</v>
      </c>
    </row>
    <row r="23" spans="1:5" x14ac:dyDescent="0.25">
      <c r="A23" s="5" t="s">
        <v>15</v>
      </c>
      <c r="B23" s="7">
        <f t="shared" ref="B23:B29" si="3">+(B8*$G$3)*$H$3</f>
        <v>211.65736199999998</v>
      </c>
      <c r="C23" s="7">
        <v>214.73</v>
      </c>
      <c r="D23" s="7">
        <v>205.77</v>
      </c>
      <c r="E23" s="7">
        <f>B23-D23</f>
        <v>5.8873619999999676</v>
      </c>
    </row>
    <row r="24" spans="1:5" x14ac:dyDescent="0.25">
      <c r="A24" s="5" t="s">
        <v>16</v>
      </c>
      <c r="B24" s="7">
        <f t="shared" si="3"/>
        <v>644.17457999999999</v>
      </c>
      <c r="C24" s="7">
        <v>314.42</v>
      </c>
      <c r="D24" s="7">
        <v>322.87</v>
      </c>
      <c r="E24" s="7">
        <f t="shared" ref="E24:E28" si="4">B24-D24</f>
        <v>321.30457999999999</v>
      </c>
    </row>
    <row r="25" spans="1:5" x14ac:dyDescent="0.25">
      <c r="A25" s="5" t="s">
        <v>17</v>
      </c>
      <c r="B25" s="7">
        <f t="shared" si="3"/>
        <v>736.19951999999989</v>
      </c>
      <c r="C25" s="7">
        <v>133.87</v>
      </c>
      <c r="D25" s="7">
        <v>133.87</v>
      </c>
      <c r="E25" s="7">
        <f t="shared" si="4"/>
        <v>602.32951999999989</v>
      </c>
    </row>
    <row r="26" spans="1:5" x14ac:dyDescent="0.25">
      <c r="A26" s="5" t="s">
        <v>18</v>
      </c>
      <c r="B26" s="7">
        <f t="shared" si="3"/>
        <v>211.65736199999998</v>
      </c>
      <c r="C26" s="7">
        <v>51.26</v>
      </c>
      <c r="D26" s="7">
        <v>51.26</v>
      </c>
      <c r="E26" s="7">
        <f t="shared" si="4"/>
        <v>160.39736199999999</v>
      </c>
    </row>
    <row r="27" spans="1:5" x14ac:dyDescent="0.25">
      <c r="A27" s="5" t="s">
        <v>19</v>
      </c>
      <c r="B27" s="7">
        <f t="shared" si="3"/>
        <v>211.65736199999998</v>
      </c>
      <c r="C27" s="7">
        <v>23.92</v>
      </c>
      <c r="D27" s="7">
        <v>23.92</v>
      </c>
      <c r="E27" s="7">
        <f t="shared" si="4"/>
        <v>187.73736199999996</v>
      </c>
    </row>
    <row r="28" spans="1:5" x14ac:dyDescent="0.25">
      <c r="A28" s="5" t="s">
        <v>20</v>
      </c>
      <c r="B28" s="7">
        <f t="shared" si="3"/>
        <v>211.65736199999998</v>
      </c>
      <c r="C28" s="7">
        <v>0</v>
      </c>
      <c r="D28" s="7">
        <v>0</v>
      </c>
      <c r="E28" s="7">
        <f t="shared" si="4"/>
        <v>211.65736199999998</v>
      </c>
    </row>
    <row r="29" spans="1:5" x14ac:dyDescent="0.25">
      <c r="A29" s="5" t="s">
        <v>21</v>
      </c>
      <c r="B29" s="7">
        <f t="shared" si="3"/>
        <v>1214.7292079999997</v>
      </c>
      <c r="C29" s="7">
        <v>56.42</v>
      </c>
      <c r="D29" s="7">
        <v>56.42</v>
      </c>
      <c r="E29" s="7">
        <f>B29-D29</f>
        <v>1158.3092079999997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2.4056390460023986</v>
      </c>
      <c r="D2" s="7">
        <f>+D9</f>
        <v>2.4056390460023986</v>
      </c>
      <c r="E2" s="7">
        <f>B2-D2</f>
        <v>-0.10563904600239882</v>
      </c>
      <c r="F2" s="8"/>
      <c r="G2" s="4">
        <v>91.547399999999996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7.0467320754057452</v>
      </c>
      <c r="D3" s="7">
        <f>+D10+D16+D11+D12+D13+D14+D15</f>
        <v>7.0467320754057452</v>
      </c>
      <c r="E3" s="7">
        <f t="shared" ref="E3:E5" si="0">B3-D3</f>
        <v>15.953267924594254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0.30126470003517303</v>
      </c>
      <c r="D4" s="7">
        <f>+D11</f>
        <v>0.30126470003517303</v>
      </c>
      <c r="E4" s="7">
        <f t="shared" si="0"/>
        <v>13.698735299964827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2.739018257208834</v>
      </c>
      <c r="D5" s="7">
        <f>+D13+D14+D15+D12</f>
        <v>2.739018257208834</v>
      </c>
      <c r="E5" s="7">
        <f t="shared" si="0"/>
        <v>5.2609817427911665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2.4056390460023986</v>
      </c>
      <c r="D9" s="10">
        <f>+D26/$G$2</f>
        <v>2.4056390460023986</v>
      </c>
      <c r="E9" s="7">
        <f>B9-D9</f>
        <v>-0.10563904600239882</v>
      </c>
      <c r="F9" s="11"/>
    </row>
    <row r="10" spans="1:8" x14ac:dyDescent="0.25">
      <c r="A10" s="5" t="s">
        <v>16</v>
      </c>
      <c r="B10" s="6">
        <v>5</v>
      </c>
      <c r="C10" s="7">
        <f t="shared" ref="C10:D16" si="1">+C27/$G$2</f>
        <v>3.4074151750896258</v>
      </c>
      <c r="D10" s="10">
        <f t="shared" si="1"/>
        <v>3.4074151750896258</v>
      </c>
      <c r="E10" s="7">
        <f t="shared" ref="E10:E16" si="2">B10-D10</f>
        <v>1.5925848249103742</v>
      </c>
      <c r="F10" s="11"/>
    </row>
    <row r="11" spans="1:8" x14ac:dyDescent="0.25">
      <c r="A11" s="5" t="s">
        <v>30</v>
      </c>
      <c r="B11" s="6">
        <v>14</v>
      </c>
      <c r="C11" s="7">
        <f t="shared" si="1"/>
        <v>0.30126470003517303</v>
      </c>
      <c r="D11" s="10">
        <f t="shared" si="1"/>
        <v>0.30126470003517303</v>
      </c>
      <c r="E11" s="7">
        <f t="shared" si="2"/>
        <v>13.698735299964827</v>
      </c>
      <c r="F11" s="11"/>
    </row>
    <row r="12" spans="1:8" x14ac:dyDescent="0.25">
      <c r="A12" s="5" t="s">
        <v>17</v>
      </c>
      <c r="B12" s="6">
        <v>6</v>
      </c>
      <c r="C12" s="7">
        <f t="shared" si="1"/>
        <v>1.8566338312174895</v>
      </c>
      <c r="D12" s="10">
        <f t="shared" si="1"/>
        <v>1.8566338312174895</v>
      </c>
      <c r="E12" s="7">
        <f t="shared" si="2"/>
        <v>4.1433661687825101</v>
      </c>
      <c r="F12" s="11"/>
    </row>
    <row r="13" spans="1:8" x14ac:dyDescent="0.25">
      <c r="A13" s="5" t="s">
        <v>18</v>
      </c>
      <c r="B13" s="6">
        <v>1</v>
      </c>
      <c r="C13" s="7">
        <f t="shared" si="1"/>
        <v>0.59794161276016577</v>
      </c>
      <c r="D13" s="10">
        <f t="shared" si="1"/>
        <v>0.59794161276016577</v>
      </c>
      <c r="E13" s="7">
        <f t="shared" si="2"/>
        <v>0.40205838723983423</v>
      </c>
      <c r="F13" s="11"/>
    </row>
    <row r="14" spans="1:8" x14ac:dyDescent="0.25">
      <c r="A14" s="5" t="s">
        <v>19</v>
      </c>
      <c r="B14" s="6">
        <v>0.5</v>
      </c>
      <c r="C14" s="7">
        <f t="shared" si="1"/>
        <v>0.28444281323117859</v>
      </c>
      <c r="D14" s="10">
        <f t="shared" si="1"/>
        <v>0.28444281323117859</v>
      </c>
      <c r="E14" s="7">
        <f t="shared" si="2"/>
        <v>0.21555718676882141</v>
      </c>
      <c r="F14" s="11"/>
    </row>
    <row r="15" spans="1:8" x14ac:dyDescent="0.25">
      <c r="A15" s="5" t="s">
        <v>20</v>
      </c>
      <c r="B15" s="6">
        <v>0.5</v>
      </c>
      <c r="C15" s="7">
        <f t="shared" si="1"/>
        <v>0</v>
      </c>
      <c r="D15" s="10">
        <f t="shared" si="1"/>
        <v>0</v>
      </c>
      <c r="E15" s="7">
        <f t="shared" si="2"/>
        <v>0.5</v>
      </c>
      <c r="F15" s="11"/>
    </row>
    <row r="16" spans="1:8" x14ac:dyDescent="0.25">
      <c r="A16" s="5" t="s">
        <v>21</v>
      </c>
      <c r="B16" s="6">
        <v>5</v>
      </c>
      <c r="C16" s="7">
        <f t="shared" si="1"/>
        <v>0.59903394307211355</v>
      </c>
      <c r="D16" s="10">
        <f t="shared" si="1"/>
        <v>0.59903394307211355</v>
      </c>
      <c r="E16" s="7">
        <f t="shared" si="2"/>
        <v>4.4009660569278868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220.23</v>
      </c>
      <c r="D19" s="7">
        <f>+D26</f>
        <v>220.23</v>
      </c>
      <c r="E19" s="7">
        <f>B19-D19</f>
        <v>-8.572638000000012</v>
      </c>
    </row>
    <row r="20" spans="1:5" x14ac:dyDescent="0.25">
      <c r="A20" s="5" t="s">
        <v>8</v>
      </c>
      <c r="B20" s="7">
        <f t="shared" ref="B20:B22" si="3">+(B3*$G$3)*$H$3</f>
        <v>2116.5736200000001</v>
      </c>
      <c r="C20" s="7">
        <f>+C27+C33+C28+C29+C30+C31+C32</f>
        <v>645.1099999999999</v>
      </c>
      <c r="D20" s="7">
        <f>+D27+D33+D28+D29+D30+D31+D32</f>
        <v>645.1099999999999</v>
      </c>
      <c r="E20" s="7">
        <f>B20-D20</f>
        <v>1471.4636200000002</v>
      </c>
    </row>
    <row r="21" spans="1:5" x14ac:dyDescent="0.25">
      <c r="A21" s="5" t="s">
        <v>25</v>
      </c>
      <c r="B21" s="7">
        <f t="shared" si="3"/>
        <v>1288.34916</v>
      </c>
      <c r="C21" s="7">
        <f>+C28</f>
        <v>27.58</v>
      </c>
      <c r="D21" s="7">
        <f>+D28</f>
        <v>27.58</v>
      </c>
      <c r="E21" s="7">
        <f>B21-D21</f>
        <v>1260.7691600000001</v>
      </c>
    </row>
    <row r="22" spans="1:5" x14ac:dyDescent="0.25">
      <c r="A22" s="5" t="s">
        <v>9</v>
      </c>
      <c r="B22" s="7">
        <f t="shared" si="3"/>
        <v>736.19951999999989</v>
      </c>
      <c r="C22" s="7">
        <f>+C30+C31+C29</f>
        <v>250.75</v>
      </c>
      <c r="D22" s="7">
        <f>+D29+D30+D31</f>
        <v>250.75</v>
      </c>
      <c r="E22" s="7">
        <f>B22-D22</f>
        <v>485.44951999999989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220.23</v>
      </c>
      <c r="D26" s="7">
        <v>220.23</v>
      </c>
      <c r="E26" s="7">
        <f>B26-D26</f>
        <v>-8.572638000000012</v>
      </c>
    </row>
    <row r="27" spans="1:5" x14ac:dyDescent="0.25">
      <c r="A27" s="5" t="s">
        <v>16</v>
      </c>
      <c r="B27" s="7">
        <f t="shared" ref="B27:B33" si="4">+(B10*$G$3)*$H$3</f>
        <v>460.12469999999996</v>
      </c>
      <c r="C27" s="7">
        <v>311.94</v>
      </c>
      <c r="D27" s="7">
        <v>311.94</v>
      </c>
      <c r="E27" s="7">
        <f t="shared" ref="E27:E32" si="5">B27-D27</f>
        <v>148.18469999999996</v>
      </c>
    </row>
    <row r="28" spans="1:5" x14ac:dyDescent="0.25">
      <c r="A28" s="5" t="s">
        <v>22</v>
      </c>
      <c r="B28" s="7">
        <f t="shared" si="4"/>
        <v>1288.34916</v>
      </c>
      <c r="C28" s="7">
        <v>27.58</v>
      </c>
      <c r="D28" s="7">
        <v>27.58</v>
      </c>
      <c r="E28" s="7">
        <f t="shared" si="5"/>
        <v>1260.7691600000001</v>
      </c>
    </row>
    <row r="29" spans="1:5" x14ac:dyDescent="0.25">
      <c r="A29" s="5" t="s">
        <v>17</v>
      </c>
      <c r="B29" s="7">
        <f t="shared" si="4"/>
        <v>552.14963999999998</v>
      </c>
      <c r="C29" s="7">
        <v>169.97</v>
      </c>
      <c r="D29" s="7">
        <v>169.97</v>
      </c>
      <c r="E29" s="7">
        <f t="shared" si="5"/>
        <v>382.17963999999995</v>
      </c>
    </row>
    <row r="30" spans="1:5" x14ac:dyDescent="0.25">
      <c r="A30" s="5" t="s">
        <v>18</v>
      </c>
      <c r="B30" s="7">
        <f t="shared" si="4"/>
        <v>92.024939999999987</v>
      </c>
      <c r="C30" s="7">
        <v>54.74</v>
      </c>
      <c r="D30" s="7">
        <v>54.74</v>
      </c>
      <c r="E30" s="7">
        <f t="shared" si="5"/>
        <v>37.284939999999985</v>
      </c>
    </row>
    <row r="31" spans="1:5" x14ac:dyDescent="0.25">
      <c r="A31" s="5" t="s">
        <v>19</v>
      </c>
      <c r="B31" s="7">
        <f t="shared" si="4"/>
        <v>46.012469999999993</v>
      </c>
      <c r="C31" s="7">
        <v>26.04</v>
      </c>
      <c r="D31" s="7">
        <v>26.04</v>
      </c>
      <c r="E31" s="7">
        <f t="shared" si="5"/>
        <v>19.972469999999994</v>
      </c>
    </row>
    <row r="32" spans="1:5" x14ac:dyDescent="0.25">
      <c r="A32" s="5" t="s">
        <v>20</v>
      </c>
      <c r="B32" s="7">
        <f t="shared" si="4"/>
        <v>46.012469999999993</v>
      </c>
      <c r="C32" s="7">
        <v>0</v>
      </c>
      <c r="D32" s="7">
        <v>0</v>
      </c>
      <c r="E32" s="7">
        <f t="shared" si="5"/>
        <v>46.012469999999993</v>
      </c>
    </row>
    <row r="33" spans="1:5" x14ac:dyDescent="0.25">
      <c r="A33" s="5" t="s">
        <v>21</v>
      </c>
      <c r="B33" s="7">
        <f t="shared" si="4"/>
        <v>460.12469999999996</v>
      </c>
      <c r="C33" s="7">
        <v>54.84</v>
      </c>
      <c r="D33" s="7">
        <v>54.84</v>
      </c>
      <c r="E33" s="7">
        <f>B33-D33</f>
        <v>405.28469999999993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2.3285205259788917</v>
      </c>
      <c r="D2" s="7">
        <f>+D9</f>
        <v>2.2374201779624547</v>
      </c>
      <c r="E2" s="7">
        <f>B2-D2</f>
        <v>6.2579822037545085E-2</v>
      </c>
      <c r="F2" s="8"/>
      <c r="G2" s="4">
        <v>91.547399999999996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6.3361712074837735</v>
      </c>
      <c r="D3" s="7">
        <f>+D10+D16+D11+D12+D13+D14+D15</f>
        <v>6.3627148340641018</v>
      </c>
      <c r="E3" s="7">
        <f t="shared" ref="E3:E5" si="0">B3-D3</f>
        <v>16.6372851659359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7.1001470276599891E-3</v>
      </c>
      <c r="D4" s="7">
        <f>+D11</f>
        <v>1.5838789523241512E-2</v>
      </c>
      <c r="E4" s="7">
        <f t="shared" si="0"/>
        <v>13.984161210476758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2.5605314842365816</v>
      </c>
      <c r="D5" s="7">
        <f>+D13+D14+D15+D12</f>
        <v>2.5605314842365816</v>
      </c>
      <c r="E5" s="7">
        <f t="shared" si="0"/>
        <v>5.4394685157634184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2.3285205259788917</v>
      </c>
      <c r="D9" s="10">
        <f>+D26/$G$2</f>
        <v>2.2374201779624547</v>
      </c>
      <c r="E9" s="7">
        <f>B9-D9</f>
        <v>6.2579822037545085E-2</v>
      </c>
      <c r="F9" s="11"/>
    </row>
    <row r="10" spans="1:8" x14ac:dyDescent="0.25">
      <c r="A10" s="5" t="s">
        <v>16</v>
      </c>
      <c r="B10" s="6">
        <v>5</v>
      </c>
      <c r="C10" s="7">
        <f t="shared" ref="C10:D16" si="1">+C27/$G$2</f>
        <v>3.1864367529826079</v>
      </c>
      <c r="D10" s="10">
        <f t="shared" si="1"/>
        <v>3.2042417370673553</v>
      </c>
      <c r="E10" s="7">
        <f t="shared" ref="E10:E16" si="2">B10-D10</f>
        <v>1.7957582629326447</v>
      </c>
      <c r="F10" s="11"/>
    </row>
    <row r="11" spans="1:8" x14ac:dyDescent="0.25">
      <c r="A11" s="5" t="s">
        <v>30</v>
      </c>
      <c r="B11" s="6">
        <v>14</v>
      </c>
      <c r="C11" s="7">
        <f t="shared" si="1"/>
        <v>7.1001470276599891E-3</v>
      </c>
      <c r="D11" s="10">
        <f t="shared" si="1"/>
        <v>1.5838789523241512E-2</v>
      </c>
      <c r="E11" s="7">
        <f t="shared" si="2"/>
        <v>13.984161210476758</v>
      </c>
      <c r="F11" s="11"/>
    </row>
    <row r="12" spans="1:8" x14ac:dyDescent="0.25">
      <c r="A12" s="5" t="s">
        <v>17</v>
      </c>
      <c r="B12" s="6">
        <v>6</v>
      </c>
      <c r="C12" s="7">
        <f t="shared" si="1"/>
        <v>1.7052368499815398</v>
      </c>
      <c r="D12" s="10">
        <f t="shared" si="1"/>
        <v>1.7052368499815398</v>
      </c>
      <c r="E12" s="7">
        <f t="shared" si="2"/>
        <v>4.2947631500184604</v>
      </c>
      <c r="F12" s="11"/>
    </row>
    <row r="13" spans="1:8" x14ac:dyDescent="0.25">
      <c r="A13" s="5" t="s">
        <v>18</v>
      </c>
      <c r="B13" s="6">
        <v>1</v>
      </c>
      <c r="C13" s="7">
        <f t="shared" si="1"/>
        <v>0.59138763088847968</v>
      </c>
      <c r="D13" s="10">
        <f t="shared" si="1"/>
        <v>0.59138763088847968</v>
      </c>
      <c r="E13" s="7">
        <f t="shared" si="2"/>
        <v>0.40861236911152032</v>
      </c>
      <c r="F13" s="11"/>
    </row>
    <row r="14" spans="1:8" x14ac:dyDescent="0.25">
      <c r="A14" s="5" t="s">
        <v>19</v>
      </c>
      <c r="B14" s="6">
        <v>0.5</v>
      </c>
      <c r="C14" s="7">
        <f t="shared" si="1"/>
        <v>0.26390700336656203</v>
      </c>
      <c r="D14" s="10">
        <f t="shared" si="1"/>
        <v>0.26390700336656203</v>
      </c>
      <c r="E14" s="7">
        <f t="shared" si="2"/>
        <v>0.23609299663343797</v>
      </c>
      <c r="F14" s="11"/>
    </row>
    <row r="15" spans="1:8" x14ac:dyDescent="0.25">
      <c r="A15" s="5" t="s">
        <v>20</v>
      </c>
      <c r="B15" s="6">
        <v>0.5</v>
      </c>
      <c r="C15" s="7">
        <f t="shared" si="1"/>
        <v>0</v>
      </c>
      <c r="D15" s="10">
        <f t="shared" si="1"/>
        <v>0</v>
      </c>
      <c r="E15" s="7">
        <f t="shared" si="2"/>
        <v>0.5</v>
      </c>
      <c r="F15" s="11"/>
    </row>
    <row r="16" spans="1:8" x14ac:dyDescent="0.25">
      <c r="A16" s="5" t="s">
        <v>21</v>
      </c>
      <c r="B16" s="6">
        <v>5</v>
      </c>
      <c r="C16" s="7">
        <f t="shared" si="1"/>
        <v>0.5821028232369243</v>
      </c>
      <c r="D16" s="10">
        <f t="shared" si="1"/>
        <v>0.5821028232369243</v>
      </c>
      <c r="E16" s="7">
        <f t="shared" si="2"/>
        <v>4.4178971767630753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213.17</v>
      </c>
      <c r="D19" s="7">
        <f>+D26</f>
        <v>204.83</v>
      </c>
      <c r="E19" s="7">
        <f>B19-D19</f>
        <v>6.8273619999999653</v>
      </c>
    </row>
    <row r="20" spans="1:5" x14ac:dyDescent="0.25">
      <c r="A20" s="5" t="s">
        <v>8</v>
      </c>
      <c r="B20" s="7">
        <f t="shared" ref="B20:B22" si="3">+(B3*$G$3)*$H$3</f>
        <v>2116.5736200000001</v>
      </c>
      <c r="C20" s="7">
        <f>+C27+C33+C28+C29+C30+C31+C32</f>
        <v>580.05999999999995</v>
      </c>
      <c r="D20" s="7">
        <f>+D27+D33+D28+D29+D30+D31+D32</f>
        <v>582.49</v>
      </c>
      <c r="E20" s="7">
        <f>B20-D20</f>
        <v>1534.0836200000001</v>
      </c>
    </row>
    <row r="21" spans="1:5" x14ac:dyDescent="0.25">
      <c r="A21" s="5" t="s">
        <v>25</v>
      </c>
      <c r="B21" s="7">
        <f t="shared" si="3"/>
        <v>1288.34916</v>
      </c>
      <c r="C21" s="7">
        <f>+C28</f>
        <v>0.65</v>
      </c>
      <c r="D21" s="7">
        <f>+D28</f>
        <v>1.45</v>
      </c>
      <c r="E21" s="7">
        <f>B21-D21</f>
        <v>1286.8991599999999</v>
      </c>
    </row>
    <row r="22" spans="1:5" x14ac:dyDescent="0.25">
      <c r="A22" s="5" t="s">
        <v>9</v>
      </c>
      <c r="B22" s="7">
        <f t="shared" si="3"/>
        <v>736.19951999999989</v>
      </c>
      <c r="C22" s="7">
        <f>+C30+C31+C29</f>
        <v>234.41000000000003</v>
      </c>
      <c r="D22" s="7">
        <f>+D29+D30+D31</f>
        <v>234.41</v>
      </c>
      <c r="E22" s="7">
        <f>B22-D22</f>
        <v>501.78951999999992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213.17</v>
      </c>
      <c r="D26" s="7">
        <v>204.83</v>
      </c>
      <c r="E26" s="7">
        <f>B26-D26</f>
        <v>6.8273619999999653</v>
      </c>
    </row>
    <row r="27" spans="1:5" x14ac:dyDescent="0.25">
      <c r="A27" s="5" t="s">
        <v>16</v>
      </c>
      <c r="B27" s="7">
        <f t="shared" ref="B27:B33" si="4">+(B10*$G$3)*$H$3</f>
        <v>460.12469999999996</v>
      </c>
      <c r="C27" s="7">
        <v>291.70999999999998</v>
      </c>
      <c r="D27" s="7">
        <v>293.33999999999997</v>
      </c>
      <c r="E27" s="7">
        <f t="shared" ref="E27:E32" si="5">B27-D27</f>
        <v>166.78469999999999</v>
      </c>
    </row>
    <row r="28" spans="1:5" x14ac:dyDescent="0.25">
      <c r="A28" s="5" t="s">
        <v>22</v>
      </c>
      <c r="B28" s="7">
        <f t="shared" si="4"/>
        <v>1288.34916</v>
      </c>
      <c r="C28" s="7">
        <v>0.65</v>
      </c>
      <c r="D28" s="7">
        <v>1.45</v>
      </c>
      <c r="E28" s="7">
        <f t="shared" si="5"/>
        <v>1286.8991599999999</v>
      </c>
    </row>
    <row r="29" spans="1:5" x14ac:dyDescent="0.25">
      <c r="A29" s="5" t="s">
        <v>17</v>
      </c>
      <c r="B29" s="7">
        <f t="shared" si="4"/>
        <v>552.14963999999998</v>
      </c>
      <c r="C29" s="7">
        <v>156.11000000000001</v>
      </c>
      <c r="D29" s="7">
        <v>156.11000000000001</v>
      </c>
      <c r="E29" s="7">
        <f t="shared" si="5"/>
        <v>396.03963999999996</v>
      </c>
    </row>
    <row r="30" spans="1:5" x14ac:dyDescent="0.25">
      <c r="A30" s="5" t="s">
        <v>18</v>
      </c>
      <c r="B30" s="7">
        <f t="shared" si="4"/>
        <v>92.024939999999987</v>
      </c>
      <c r="C30" s="7">
        <v>54.14</v>
      </c>
      <c r="D30" s="7">
        <v>54.14</v>
      </c>
      <c r="E30" s="7">
        <f t="shared" si="5"/>
        <v>37.884939999999986</v>
      </c>
    </row>
    <row r="31" spans="1:5" x14ac:dyDescent="0.25">
      <c r="A31" s="5" t="s">
        <v>19</v>
      </c>
      <c r="B31" s="7">
        <f t="shared" si="4"/>
        <v>46.012469999999993</v>
      </c>
      <c r="C31" s="7">
        <v>24.16</v>
      </c>
      <c r="D31" s="7">
        <v>24.16</v>
      </c>
      <c r="E31" s="7">
        <f t="shared" si="5"/>
        <v>21.852469999999993</v>
      </c>
    </row>
    <row r="32" spans="1:5" x14ac:dyDescent="0.25">
      <c r="A32" s="5" t="s">
        <v>20</v>
      </c>
      <c r="B32" s="7">
        <f t="shared" si="4"/>
        <v>46.012469999999993</v>
      </c>
      <c r="C32" s="7">
        <v>0</v>
      </c>
      <c r="D32" s="7">
        <v>0</v>
      </c>
      <c r="E32" s="7">
        <f t="shared" si="5"/>
        <v>46.012469999999993</v>
      </c>
    </row>
    <row r="33" spans="1:5" x14ac:dyDescent="0.25">
      <c r="A33" s="5" t="s">
        <v>21</v>
      </c>
      <c r="B33" s="7">
        <f t="shared" si="4"/>
        <v>460.12469999999996</v>
      </c>
      <c r="C33" s="7">
        <v>53.29</v>
      </c>
      <c r="D33" s="7">
        <v>53.29</v>
      </c>
      <c r="E33" s="7">
        <f>B33-D33</f>
        <v>406.83469999999994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2.2260412587213692</v>
      </c>
      <c r="D2" s="7">
        <f>+D9</f>
        <v>2.2260412587213692</v>
      </c>
      <c r="E2" s="7">
        <f>B2-D2</f>
        <v>7.3958741278630669E-2</v>
      </c>
      <c r="F2" s="8"/>
      <c r="G2" s="4">
        <v>91.413399999999996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5.6004918316133088</v>
      </c>
      <c r="D3" s="7">
        <f>+D10+D16+D11+D12+D13+D14+D15</f>
        <v>5.5999448658511781</v>
      </c>
      <c r="E3" s="7">
        <f t="shared" ref="E3:E5" si="0">B3-D3</f>
        <v>17.400055134148822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1.6408972863934609E-2</v>
      </c>
      <c r="D4" s="7">
        <f>+D11</f>
        <v>1.5862007101803455E-2</v>
      </c>
      <c r="E4" s="7">
        <f t="shared" si="0"/>
        <v>13.984137992898196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2.2191494901185167</v>
      </c>
      <c r="D5" s="7">
        <f>+D13+D14+D15+D12</f>
        <v>2.2191494901185167</v>
      </c>
      <c r="E5" s="7">
        <f t="shared" si="0"/>
        <v>5.7808505098814837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2.2260412587213692</v>
      </c>
      <c r="D9" s="10">
        <f>+D26/$G$2</f>
        <v>2.2260412587213692</v>
      </c>
      <c r="E9" s="7">
        <f>B9-D9</f>
        <v>7.3958741278630669E-2</v>
      </c>
      <c r="F9" s="11"/>
    </row>
    <row r="10" spans="1:8" x14ac:dyDescent="0.25">
      <c r="A10" s="5" t="s">
        <v>16</v>
      </c>
      <c r="B10" s="6">
        <v>5</v>
      </c>
      <c r="C10" s="7">
        <f t="shared" ref="C10:D16" si="1">+C27/$G$2</f>
        <v>2.8015586336357692</v>
      </c>
      <c r="D10" s="10">
        <f t="shared" si="1"/>
        <v>2.8015586336357692</v>
      </c>
      <c r="E10" s="7">
        <f t="shared" ref="E10:E16" si="2">B10-D10</f>
        <v>2.1984413663642308</v>
      </c>
      <c r="F10" s="11"/>
    </row>
    <row r="11" spans="1:8" x14ac:dyDescent="0.25">
      <c r="A11" s="5" t="s">
        <v>30</v>
      </c>
      <c r="B11" s="6">
        <v>14</v>
      </c>
      <c r="C11" s="7">
        <f t="shared" si="1"/>
        <v>1.6408972863934609E-2</v>
      </c>
      <c r="D11" s="10">
        <f t="shared" si="1"/>
        <v>1.5862007101803455E-2</v>
      </c>
      <c r="E11" s="7">
        <f t="shared" si="2"/>
        <v>13.984137992898196</v>
      </c>
      <c r="F11" s="11"/>
    </row>
    <row r="12" spans="1:8" x14ac:dyDescent="0.25">
      <c r="A12" s="5" t="s">
        <v>17</v>
      </c>
      <c r="B12" s="6">
        <v>6</v>
      </c>
      <c r="C12" s="7">
        <f t="shared" si="1"/>
        <v>1.491028667569525</v>
      </c>
      <c r="D12" s="10">
        <f t="shared" si="1"/>
        <v>1.491028667569525</v>
      </c>
      <c r="E12" s="7">
        <f t="shared" si="2"/>
        <v>4.508971332430475</v>
      </c>
      <c r="F12" s="11"/>
    </row>
    <row r="13" spans="1:8" x14ac:dyDescent="0.25">
      <c r="A13" s="5" t="s">
        <v>18</v>
      </c>
      <c r="B13" s="6">
        <v>1</v>
      </c>
      <c r="C13" s="7">
        <f t="shared" si="1"/>
        <v>0.47159388010948067</v>
      </c>
      <c r="D13" s="10">
        <f t="shared" si="1"/>
        <v>0.47159388010948067</v>
      </c>
      <c r="E13" s="7">
        <f t="shared" si="2"/>
        <v>0.52840611989051933</v>
      </c>
      <c r="F13" s="11"/>
    </row>
    <row r="14" spans="1:8" x14ac:dyDescent="0.25">
      <c r="A14" s="5" t="s">
        <v>19</v>
      </c>
      <c r="B14" s="6">
        <v>0.5</v>
      </c>
      <c r="C14" s="7">
        <f t="shared" si="1"/>
        <v>0.25652694243951107</v>
      </c>
      <c r="D14" s="10">
        <f t="shared" si="1"/>
        <v>0.25652694243951107</v>
      </c>
      <c r="E14" s="7">
        <f t="shared" si="2"/>
        <v>0.24347305756048893</v>
      </c>
      <c r="F14" s="11"/>
    </row>
    <row r="15" spans="1:8" x14ac:dyDescent="0.25">
      <c r="A15" s="5" t="s">
        <v>20</v>
      </c>
      <c r="B15" s="6">
        <v>0.5</v>
      </c>
      <c r="C15" s="7">
        <f t="shared" si="1"/>
        <v>0</v>
      </c>
      <c r="D15" s="10">
        <f t="shared" si="1"/>
        <v>0</v>
      </c>
      <c r="E15" s="7">
        <f t="shared" si="2"/>
        <v>0.5</v>
      </c>
      <c r="F15" s="11"/>
    </row>
    <row r="16" spans="1:8" x14ac:dyDescent="0.25">
      <c r="A16" s="5" t="s">
        <v>21</v>
      </c>
      <c r="B16" s="6">
        <v>5</v>
      </c>
      <c r="C16" s="7">
        <f t="shared" si="1"/>
        <v>0.56337473499508828</v>
      </c>
      <c r="D16" s="10">
        <f t="shared" si="1"/>
        <v>0.56337473499508828</v>
      </c>
      <c r="E16" s="7">
        <f t="shared" si="2"/>
        <v>4.4366252650049116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203.49</v>
      </c>
      <c r="D19" s="7">
        <f>+D26</f>
        <v>203.49</v>
      </c>
      <c r="E19" s="7">
        <f>B19-D19</f>
        <v>8.1673619999999687</v>
      </c>
    </row>
    <row r="20" spans="1:5" x14ac:dyDescent="0.25">
      <c r="A20" s="5" t="s">
        <v>8</v>
      </c>
      <c r="B20" s="7">
        <f t="shared" ref="B20:B22" si="3">+(B3*$G$3)*$H$3</f>
        <v>2116.5736200000001</v>
      </c>
      <c r="C20" s="7">
        <f>+C27+C33+C28+C29+C30+C31+C32</f>
        <v>511.96000000000004</v>
      </c>
      <c r="D20" s="7">
        <f>+D27+D33+D28+D29+D30+D31+D32</f>
        <v>511.91</v>
      </c>
      <c r="E20" s="7">
        <f>B20-D20</f>
        <v>1604.66362</v>
      </c>
    </row>
    <row r="21" spans="1:5" x14ac:dyDescent="0.25">
      <c r="A21" s="5" t="s">
        <v>25</v>
      </c>
      <c r="B21" s="7">
        <f t="shared" si="3"/>
        <v>1288.34916</v>
      </c>
      <c r="C21" s="7">
        <f>+C28</f>
        <v>1.5</v>
      </c>
      <c r="D21" s="7">
        <f>+D28</f>
        <v>1.45</v>
      </c>
      <c r="E21" s="7">
        <f>B21-D21</f>
        <v>1286.8991599999999</v>
      </c>
    </row>
    <row r="22" spans="1:5" x14ac:dyDescent="0.25">
      <c r="A22" s="5" t="s">
        <v>9</v>
      </c>
      <c r="B22" s="7">
        <f t="shared" si="3"/>
        <v>736.19951999999989</v>
      </c>
      <c r="C22" s="7">
        <f>+C30+C31+C29</f>
        <v>202.86</v>
      </c>
      <c r="D22" s="7">
        <f>+D29+D30+D31</f>
        <v>202.86</v>
      </c>
      <c r="E22" s="7">
        <f>B22-D22</f>
        <v>533.33951999999988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203.49</v>
      </c>
      <c r="D26" s="7">
        <v>203.49</v>
      </c>
      <c r="E26" s="7">
        <f>B26-D26</f>
        <v>8.1673619999999687</v>
      </c>
    </row>
    <row r="27" spans="1:5" x14ac:dyDescent="0.25">
      <c r="A27" s="5" t="s">
        <v>16</v>
      </c>
      <c r="B27" s="7">
        <f t="shared" ref="B27:B33" si="4">+(B10*$G$3)*$H$3</f>
        <v>460.12469999999996</v>
      </c>
      <c r="C27" s="7">
        <v>256.10000000000002</v>
      </c>
      <c r="D27" s="7">
        <v>256.10000000000002</v>
      </c>
      <c r="E27" s="7">
        <f t="shared" ref="E27:E32" si="5">B27-D27</f>
        <v>204.02469999999994</v>
      </c>
    </row>
    <row r="28" spans="1:5" x14ac:dyDescent="0.25">
      <c r="A28" s="5" t="s">
        <v>22</v>
      </c>
      <c r="B28" s="7">
        <f t="shared" si="4"/>
        <v>1288.34916</v>
      </c>
      <c r="C28" s="7">
        <v>1.5</v>
      </c>
      <c r="D28" s="7">
        <v>1.45</v>
      </c>
      <c r="E28" s="7">
        <f t="shared" si="5"/>
        <v>1286.8991599999999</v>
      </c>
    </row>
    <row r="29" spans="1:5" x14ac:dyDescent="0.25">
      <c r="A29" s="5" t="s">
        <v>17</v>
      </c>
      <c r="B29" s="7">
        <f t="shared" si="4"/>
        <v>552.14963999999998</v>
      </c>
      <c r="C29" s="7">
        <v>136.30000000000001</v>
      </c>
      <c r="D29" s="7">
        <v>136.30000000000001</v>
      </c>
      <c r="E29" s="7">
        <f t="shared" si="5"/>
        <v>415.84963999999997</v>
      </c>
    </row>
    <row r="30" spans="1:5" x14ac:dyDescent="0.25">
      <c r="A30" s="5" t="s">
        <v>18</v>
      </c>
      <c r="B30" s="7">
        <f t="shared" si="4"/>
        <v>92.024939999999987</v>
      </c>
      <c r="C30" s="7">
        <v>43.11</v>
      </c>
      <c r="D30" s="7">
        <v>43.11</v>
      </c>
      <c r="E30" s="7">
        <f t="shared" si="5"/>
        <v>48.914939999999987</v>
      </c>
    </row>
    <row r="31" spans="1:5" x14ac:dyDescent="0.25">
      <c r="A31" s="5" t="s">
        <v>19</v>
      </c>
      <c r="B31" s="7">
        <f t="shared" si="4"/>
        <v>46.012469999999993</v>
      </c>
      <c r="C31" s="7">
        <v>23.45</v>
      </c>
      <c r="D31" s="7">
        <v>23.45</v>
      </c>
      <c r="E31" s="7">
        <f t="shared" si="5"/>
        <v>22.562469999999994</v>
      </c>
    </row>
    <row r="32" spans="1:5" x14ac:dyDescent="0.25">
      <c r="A32" s="5" t="s">
        <v>20</v>
      </c>
      <c r="B32" s="7">
        <f t="shared" si="4"/>
        <v>46.012469999999993</v>
      </c>
      <c r="C32" s="7">
        <v>0</v>
      </c>
      <c r="D32" s="7">
        <v>0</v>
      </c>
      <c r="E32" s="7">
        <f t="shared" si="5"/>
        <v>46.012469999999993</v>
      </c>
    </row>
    <row r="33" spans="1:5" x14ac:dyDescent="0.25">
      <c r="A33" s="5" t="s">
        <v>21</v>
      </c>
      <c r="B33" s="7">
        <f t="shared" si="4"/>
        <v>460.12469999999996</v>
      </c>
      <c r="C33" s="7">
        <v>51.5</v>
      </c>
      <c r="D33" s="7">
        <v>51.5</v>
      </c>
      <c r="E33" s="7">
        <f>B33-D33</f>
        <v>408.62469999999996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2.3404664961592063</v>
      </c>
      <c r="D2" s="7">
        <f>+D9</f>
        <v>2.2406999411464841</v>
      </c>
      <c r="E2" s="7">
        <f>B2-D2</f>
        <v>5.9300058853515747E-2</v>
      </c>
      <c r="F2" s="8"/>
      <c r="G2" s="4">
        <v>91.413399999999996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5.7048528990279328</v>
      </c>
      <c r="D3" s="7">
        <f>+D10+D16+D11+D12+D13+D14+D15</f>
        <v>5.7751926960379993</v>
      </c>
      <c r="E3" s="7">
        <f t="shared" ref="E3:E5" si="0">B3-D3</f>
        <v>17.224807303962002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1.5862007101803455E-2</v>
      </c>
      <c r="D4" s="7">
        <f>+D11</f>
        <v>1.5862007101803455E-2</v>
      </c>
      <c r="E4" s="7">
        <f t="shared" si="0"/>
        <v>13.984137992898196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2.3090706614128784</v>
      </c>
      <c r="D5" s="7">
        <f>+D13+D14+D15+D12</f>
        <v>2.3090706614128784</v>
      </c>
      <c r="E5" s="7">
        <f t="shared" si="0"/>
        <v>5.6909293385871216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2.3404664961592063</v>
      </c>
      <c r="D9" s="10">
        <f>+D26/$G$2</f>
        <v>2.2406999411464841</v>
      </c>
      <c r="E9" s="7">
        <f>B9-D9</f>
        <v>5.9300058853515747E-2</v>
      </c>
      <c r="F9" s="11"/>
    </row>
    <row r="10" spans="1:8" x14ac:dyDescent="0.25">
      <c r="A10" s="5" t="s">
        <v>16</v>
      </c>
      <c r="B10" s="6">
        <v>5</v>
      </c>
      <c r="C10" s="7">
        <f t="shared" ref="C10:D16" si="1">+C27/$G$2</f>
        <v>2.8864477199185243</v>
      </c>
      <c r="D10" s="10">
        <f t="shared" si="1"/>
        <v>2.9567875169285909</v>
      </c>
      <c r="E10" s="7">
        <f t="shared" ref="E10:E16" si="2">B10-D10</f>
        <v>2.0432124830714091</v>
      </c>
      <c r="F10" s="11"/>
    </row>
    <row r="11" spans="1:8" x14ac:dyDescent="0.25">
      <c r="A11" s="5" t="s">
        <v>30</v>
      </c>
      <c r="B11" s="6">
        <v>14</v>
      </c>
      <c r="C11" s="7">
        <f t="shared" si="1"/>
        <v>1.5862007101803455E-2</v>
      </c>
      <c r="D11" s="10">
        <f t="shared" si="1"/>
        <v>1.5862007101803455E-2</v>
      </c>
      <c r="E11" s="7">
        <f t="shared" si="2"/>
        <v>13.984137992898196</v>
      </c>
      <c r="F11" s="11"/>
    </row>
    <row r="12" spans="1:8" x14ac:dyDescent="0.25">
      <c r="A12" s="5" t="s">
        <v>17</v>
      </c>
      <c r="B12" s="6">
        <v>6</v>
      </c>
      <c r="C12" s="7">
        <f t="shared" si="1"/>
        <v>1.4722130453522133</v>
      </c>
      <c r="D12" s="10">
        <f t="shared" si="1"/>
        <v>1.4722130453522133</v>
      </c>
      <c r="E12" s="7">
        <f t="shared" si="2"/>
        <v>4.5277869546477865</v>
      </c>
      <c r="F12" s="11"/>
    </row>
    <row r="13" spans="1:8" x14ac:dyDescent="0.25">
      <c r="A13" s="5" t="s">
        <v>18</v>
      </c>
      <c r="B13" s="6">
        <v>1</v>
      </c>
      <c r="C13" s="7">
        <f t="shared" si="1"/>
        <v>0.58853516005312134</v>
      </c>
      <c r="D13" s="10">
        <f t="shared" si="1"/>
        <v>0.58853516005312134</v>
      </c>
      <c r="E13" s="7">
        <f t="shared" si="2"/>
        <v>0.41146483994687866</v>
      </c>
      <c r="F13" s="11"/>
    </row>
    <row r="14" spans="1:8" x14ac:dyDescent="0.25">
      <c r="A14" s="5" t="s">
        <v>19</v>
      </c>
      <c r="B14" s="6">
        <v>0.5</v>
      </c>
      <c r="C14" s="7">
        <f t="shared" si="1"/>
        <v>0.24832245600754377</v>
      </c>
      <c r="D14" s="10">
        <f t="shared" si="1"/>
        <v>0.24832245600754377</v>
      </c>
      <c r="E14" s="7">
        <f t="shared" si="2"/>
        <v>0.25167754399245623</v>
      </c>
      <c r="F14" s="11"/>
    </row>
    <row r="15" spans="1:8" x14ac:dyDescent="0.25">
      <c r="A15" s="5" t="s">
        <v>20</v>
      </c>
      <c r="B15" s="6">
        <v>0.5</v>
      </c>
      <c r="C15" s="7">
        <f t="shared" si="1"/>
        <v>0</v>
      </c>
      <c r="D15" s="10">
        <f t="shared" si="1"/>
        <v>0</v>
      </c>
      <c r="E15" s="7">
        <f t="shared" si="2"/>
        <v>0.5</v>
      </c>
      <c r="F15" s="11"/>
    </row>
    <row r="16" spans="1:8" x14ac:dyDescent="0.25">
      <c r="A16" s="5" t="s">
        <v>21</v>
      </c>
      <c r="B16" s="6">
        <v>5</v>
      </c>
      <c r="C16" s="7">
        <f t="shared" si="1"/>
        <v>0.49347251059472685</v>
      </c>
      <c r="D16" s="10">
        <f t="shared" si="1"/>
        <v>0.49347251059472685</v>
      </c>
      <c r="E16" s="7">
        <f t="shared" si="2"/>
        <v>4.5065274894052729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213.95</v>
      </c>
      <c r="D19" s="7">
        <f>+D26</f>
        <v>204.83</v>
      </c>
      <c r="E19" s="7">
        <f>B19-D19</f>
        <v>6.8273619999999653</v>
      </c>
    </row>
    <row r="20" spans="1:5" x14ac:dyDescent="0.25">
      <c r="A20" s="5" t="s">
        <v>8</v>
      </c>
      <c r="B20" s="7">
        <f t="shared" ref="B20:B22" si="3">+(B3*$G$3)*$H$3</f>
        <v>2116.5736200000001</v>
      </c>
      <c r="C20" s="7">
        <f>+C27+C33+C28+C29+C30+C31+C32</f>
        <v>521.5</v>
      </c>
      <c r="D20" s="7">
        <f>+D27+D33+D28+D29+D30+D31+D32</f>
        <v>527.93000000000006</v>
      </c>
      <c r="E20" s="7">
        <f>B20-D20</f>
        <v>1588.6436200000001</v>
      </c>
    </row>
    <row r="21" spans="1:5" x14ac:dyDescent="0.25">
      <c r="A21" s="5" t="s">
        <v>25</v>
      </c>
      <c r="B21" s="7">
        <f t="shared" si="3"/>
        <v>1288.34916</v>
      </c>
      <c r="C21" s="7">
        <f>+C28</f>
        <v>1.45</v>
      </c>
      <c r="D21" s="7">
        <f>+D28</f>
        <v>1.45</v>
      </c>
      <c r="E21" s="7">
        <f>B21-D21</f>
        <v>1286.8991599999999</v>
      </c>
    </row>
    <row r="22" spans="1:5" x14ac:dyDescent="0.25">
      <c r="A22" s="5" t="s">
        <v>9</v>
      </c>
      <c r="B22" s="7">
        <f t="shared" si="3"/>
        <v>736.19951999999989</v>
      </c>
      <c r="C22" s="7">
        <f>+C30+C31+C29</f>
        <v>211.08</v>
      </c>
      <c r="D22" s="7">
        <f>+D29+D30+D31</f>
        <v>211.07999999999998</v>
      </c>
      <c r="E22" s="7">
        <f>B22-D22</f>
        <v>525.11951999999997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213.95</v>
      </c>
      <c r="D26" s="7">
        <v>204.83</v>
      </c>
      <c r="E26" s="7">
        <f>B26-D26</f>
        <v>6.8273619999999653</v>
      </c>
    </row>
    <row r="27" spans="1:5" x14ac:dyDescent="0.25">
      <c r="A27" s="5" t="s">
        <v>16</v>
      </c>
      <c r="B27" s="7">
        <f t="shared" ref="B27:B33" si="4">+(B10*$G$3)*$H$3</f>
        <v>460.12469999999996</v>
      </c>
      <c r="C27" s="7">
        <v>263.86</v>
      </c>
      <c r="D27" s="7">
        <v>270.29000000000002</v>
      </c>
      <c r="E27" s="7">
        <f t="shared" ref="E27:E32" si="5">B27-D27</f>
        <v>189.83469999999994</v>
      </c>
    </row>
    <row r="28" spans="1:5" x14ac:dyDescent="0.25">
      <c r="A28" s="5" t="s">
        <v>22</v>
      </c>
      <c r="B28" s="7">
        <f t="shared" si="4"/>
        <v>1288.34916</v>
      </c>
      <c r="C28" s="7">
        <v>1.45</v>
      </c>
      <c r="D28" s="7">
        <v>1.45</v>
      </c>
      <c r="E28" s="7">
        <f t="shared" si="5"/>
        <v>1286.8991599999999</v>
      </c>
    </row>
    <row r="29" spans="1:5" x14ac:dyDescent="0.25">
      <c r="A29" s="5" t="s">
        <v>17</v>
      </c>
      <c r="B29" s="7">
        <f t="shared" si="4"/>
        <v>552.14963999999998</v>
      </c>
      <c r="C29" s="7">
        <v>134.58000000000001</v>
      </c>
      <c r="D29" s="7">
        <v>134.58000000000001</v>
      </c>
      <c r="E29" s="7">
        <f t="shared" si="5"/>
        <v>417.56963999999994</v>
      </c>
    </row>
    <row r="30" spans="1:5" x14ac:dyDescent="0.25">
      <c r="A30" s="5" t="s">
        <v>18</v>
      </c>
      <c r="B30" s="7">
        <f t="shared" si="4"/>
        <v>92.024939999999987</v>
      </c>
      <c r="C30" s="7">
        <v>53.8</v>
      </c>
      <c r="D30" s="7">
        <v>53.8</v>
      </c>
      <c r="E30" s="7">
        <f t="shared" si="5"/>
        <v>38.224939999999989</v>
      </c>
    </row>
    <row r="31" spans="1:5" x14ac:dyDescent="0.25">
      <c r="A31" s="5" t="s">
        <v>19</v>
      </c>
      <c r="B31" s="7">
        <f t="shared" si="4"/>
        <v>46.012469999999993</v>
      </c>
      <c r="C31" s="7">
        <v>22.7</v>
      </c>
      <c r="D31" s="7">
        <v>22.7</v>
      </c>
      <c r="E31" s="7">
        <f t="shared" si="5"/>
        <v>23.312469999999994</v>
      </c>
    </row>
    <row r="32" spans="1:5" x14ac:dyDescent="0.25">
      <c r="A32" s="5" t="s">
        <v>20</v>
      </c>
      <c r="B32" s="7">
        <f t="shared" si="4"/>
        <v>46.012469999999993</v>
      </c>
      <c r="C32" s="7">
        <v>0</v>
      </c>
      <c r="D32" s="7">
        <v>0</v>
      </c>
      <c r="E32" s="7">
        <f t="shared" si="5"/>
        <v>46.012469999999993</v>
      </c>
    </row>
    <row r="33" spans="1:5" x14ac:dyDescent="0.25">
      <c r="A33" s="5" t="s">
        <v>21</v>
      </c>
      <c r="B33" s="7">
        <f t="shared" si="4"/>
        <v>460.12469999999996</v>
      </c>
      <c r="C33" s="7">
        <v>45.11</v>
      </c>
      <c r="D33" s="7">
        <v>45.11</v>
      </c>
      <c r="E33" s="7">
        <f>B33-D33</f>
        <v>415.01469999999995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2.4379357949709783</v>
      </c>
      <c r="D2" s="7">
        <f>+D9</f>
        <v>2.3154154642535998</v>
      </c>
      <c r="E2" s="7">
        <f>B2-D2</f>
        <v>-1.5415464253599964E-2</v>
      </c>
      <c r="F2" s="8"/>
      <c r="G2" s="4">
        <v>91.413399999999996</v>
      </c>
      <c r="H2" s="4">
        <v>42</v>
      </c>
    </row>
    <row r="3" spans="1:8" x14ac:dyDescent="0.25">
      <c r="A3" s="5" t="s">
        <v>8</v>
      </c>
      <c r="B3" s="6">
        <v>23</v>
      </c>
      <c r="C3" s="7">
        <f>+C10+C16+C11+C12+C13+C14+C15</f>
        <v>5.9640052771256737</v>
      </c>
      <c r="D3" s="7">
        <f>+D10+D16+D11+D12+D13+D14+D15</f>
        <v>6.0500976880851169</v>
      </c>
      <c r="E3" s="7">
        <f>B3-D3</f>
        <v>16.949902311914883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14</v>
      </c>
      <c r="C4" s="7">
        <f>+C11</f>
        <v>4.3866654122918521E-2</v>
      </c>
      <c r="D4" s="7">
        <f>+D11</f>
        <v>4.3866654122918521E-2</v>
      </c>
      <c r="E4" s="7">
        <f>B4-D4</f>
        <v>13.956133345877081</v>
      </c>
      <c r="F4" s="8"/>
      <c r="G4" s="4"/>
      <c r="H4" s="4"/>
    </row>
    <row r="5" spans="1:8" x14ac:dyDescent="0.25">
      <c r="A5" s="5" t="s">
        <v>9</v>
      </c>
      <c r="B5" s="6">
        <v>8</v>
      </c>
      <c r="C5" s="7">
        <f>+C13+C14+C12+C15</f>
        <v>2.4048990629382567</v>
      </c>
      <c r="D5" s="7">
        <f>+D13+D14+D15+D12</f>
        <v>2.4048990629382567</v>
      </c>
      <c r="E5" s="7">
        <f>B5-D5</f>
        <v>5.5951009370617433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2.4379357949709783</v>
      </c>
      <c r="D9" s="10">
        <f>+D26/$G$2</f>
        <v>2.3154154642535998</v>
      </c>
      <c r="E9" s="7">
        <f>B9-D9</f>
        <v>-1.5415464253599964E-2</v>
      </c>
      <c r="F9" s="11"/>
    </row>
    <row r="10" spans="1:8" x14ac:dyDescent="0.25">
      <c r="A10" s="5" t="s">
        <v>16</v>
      </c>
      <c r="B10" s="6">
        <v>5</v>
      </c>
      <c r="C10" s="7">
        <f>+C27/$G$2</f>
        <v>2.9544902607276393</v>
      </c>
      <c r="D10" s="10">
        <f>+D27/$G$2</f>
        <v>3.040582671687083</v>
      </c>
      <c r="E10" s="7">
        <f>B10-D10</f>
        <v>1.959417328312917</v>
      </c>
      <c r="F10" s="11"/>
    </row>
    <row r="11" spans="1:8" x14ac:dyDescent="0.25">
      <c r="A11" s="5" t="s">
        <v>30</v>
      </c>
      <c r="B11" s="6">
        <v>14</v>
      </c>
      <c r="C11" s="7">
        <f>+C28/$G$2</f>
        <v>4.3866654122918521E-2</v>
      </c>
      <c r="D11" s="10">
        <f>+D28/$G$2</f>
        <v>4.3866654122918521E-2</v>
      </c>
      <c r="E11" s="7">
        <f>B11-D11</f>
        <v>13.956133345877081</v>
      </c>
      <c r="F11" s="11"/>
    </row>
    <row r="12" spans="1:8" x14ac:dyDescent="0.25">
      <c r="A12" s="5" t="s">
        <v>17</v>
      </c>
      <c r="B12" s="6">
        <v>6</v>
      </c>
      <c r="C12" s="7">
        <f>+C29/$G$2</f>
        <v>1.5567739521776895</v>
      </c>
      <c r="D12" s="10">
        <f>+D29/$G$2</f>
        <v>1.5567739521776895</v>
      </c>
      <c r="E12" s="7">
        <f>B12-D12</f>
        <v>4.4432260478223107</v>
      </c>
      <c r="F12" s="11"/>
    </row>
    <row r="13" spans="1:8" x14ac:dyDescent="0.25">
      <c r="A13" s="5" t="s">
        <v>18</v>
      </c>
      <c r="B13" s="6">
        <v>1</v>
      </c>
      <c r="C13" s="7">
        <f>+C30/$G$2</f>
        <v>0.59159816832105583</v>
      </c>
      <c r="D13" s="10">
        <f>+D30/$G$2</f>
        <v>0.59159816832105583</v>
      </c>
      <c r="E13" s="7">
        <f>B13-D13</f>
        <v>0.40840183167894417</v>
      </c>
      <c r="F13" s="11"/>
    </row>
    <row r="14" spans="1:8" x14ac:dyDescent="0.25">
      <c r="A14" s="5" t="s">
        <v>19</v>
      </c>
      <c r="B14" s="6">
        <v>0.5</v>
      </c>
      <c r="C14" s="7">
        <f>+C31/$G$2</f>
        <v>0.25652694243951107</v>
      </c>
      <c r="D14" s="10">
        <f>+D31/$G$2</f>
        <v>0.25652694243951107</v>
      </c>
      <c r="E14" s="7">
        <f>B14-D14</f>
        <v>0.24347305756048893</v>
      </c>
      <c r="F14" s="11"/>
    </row>
    <row r="15" spans="1:8" x14ac:dyDescent="0.25">
      <c r="A15" s="5" t="s">
        <v>20</v>
      </c>
      <c r="B15" s="6">
        <v>0.5</v>
      </c>
      <c r="C15" s="7">
        <f>+C32/$G$2</f>
        <v>0</v>
      </c>
      <c r="D15" s="10">
        <f>+D32/$G$2</f>
        <v>0</v>
      </c>
      <c r="E15" s="7">
        <f>B15-D15</f>
        <v>0.5</v>
      </c>
      <c r="F15" s="11"/>
    </row>
    <row r="16" spans="1:8" x14ac:dyDescent="0.25">
      <c r="A16" s="5" t="s">
        <v>21</v>
      </c>
      <c r="B16" s="6">
        <v>5</v>
      </c>
      <c r="C16" s="7">
        <f>+C33/$G$2</f>
        <v>0.56074929933685869</v>
      </c>
      <c r="D16" s="10">
        <f>+D33/$G$2</f>
        <v>0.56074929933685869</v>
      </c>
      <c r="E16" s="7">
        <f>B16-D16</f>
        <v>4.4392507006631412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222.86</v>
      </c>
      <c r="D19" s="7">
        <f>+D26</f>
        <v>211.66</v>
      </c>
      <c r="E19" s="7">
        <f>B19-D19</f>
        <v>-2.638000000018792E-3</v>
      </c>
    </row>
    <row r="20" spans="1:5" x14ac:dyDescent="0.25">
      <c r="A20" s="5" t="s">
        <v>8</v>
      </c>
      <c r="B20" s="7">
        <f>+(B3*$G$3)*$H$3</f>
        <v>2116.5736200000001</v>
      </c>
      <c r="C20" s="7">
        <f>+C27+C33+C28+C29+C30+C31+C32</f>
        <v>545.19000000000005</v>
      </c>
      <c r="D20" s="7">
        <f>+D27+D33+D28+D29+D30+D31+D32</f>
        <v>553.06000000000006</v>
      </c>
      <c r="E20" s="7">
        <f>B20-D20</f>
        <v>1563.5136200000002</v>
      </c>
    </row>
    <row r="21" spans="1:5" x14ac:dyDescent="0.25">
      <c r="A21" s="5" t="s">
        <v>25</v>
      </c>
      <c r="B21" s="7">
        <f>+(B4*$G$3)*$H$3</f>
        <v>1288.34916</v>
      </c>
      <c r="C21" s="7">
        <f>+C28</f>
        <v>4.01</v>
      </c>
      <c r="D21" s="7">
        <f>+D28</f>
        <v>4.01</v>
      </c>
      <c r="E21" s="7">
        <f>B21-D21</f>
        <v>1284.33916</v>
      </c>
    </row>
    <row r="22" spans="1:5" x14ac:dyDescent="0.25">
      <c r="A22" s="5" t="s">
        <v>9</v>
      </c>
      <c r="B22" s="7">
        <f>+(B5*$G$3)*$H$3</f>
        <v>736.19951999999989</v>
      </c>
      <c r="C22" s="7">
        <f>+C30+C31+C29</f>
        <v>219.84</v>
      </c>
      <c r="D22" s="7">
        <f>+D29+D30+D31</f>
        <v>219.83999999999997</v>
      </c>
      <c r="E22" s="7">
        <f>B22-D22</f>
        <v>516.35951999999997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222.86</v>
      </c>
      <c r="D26" s="7">
        <v>211.66</v>
      </c>
      <c r="E26" s="7">
        <f>B26-D26</f>
        <v>-2.638000000018792E-3</v>
      </c>
    </row>
    <row r="27" spans="1:5" x14ac:dyDescent="0.25">
      <c r="A27" s="5" t="s">
        <v>16</v>
      </c>
      <c r="B27" s="7">
        <f>+(B10*$G$3)*$H$3</f>
        <v>460.12469999999996</v>
      </c>
      <c r="C27" s="7">
        <v>270.08</v>
      </c>
      <c r="D27" s="7">
        <v>277.95</v>
      </c>
      <c r="E27" s="7">
        <f>B27-D27</f>
        <v>182.17469999999997</v>
      </c>
    </row>
    <row r="28" spans="1:5" x14ac:dyDescent="0.25">
      <c r="A28" s="5" t="s">
        <v>22</v>
      </c>
      <c r="B28" s="7">
        <f>+(B11*$G$3)*$H$3</f>
        <v>1288.34916</v>
      </c>
      <c r="C28" s="7">
        <v>4.01</v>
      </c>
      <c r="D28" s="7">
        <v>4.01</v>
      </c>
      <c r="E28" s="7">
        <f>B28-D28</f>
        <v>1284.33916</v>
      </c>
    </row>
    <row r="29" spans="1:5" x14ac:dyDescent="0.25">
      <c r="A29" s="5" t="s">
        <v>17</v>
      </c>
      <c r="B29" s="7">
        <f>+(B12*$G$3)*$H$3</f>
        <v>552.14963999999998</v>
      </c>
      <c r="C29" s="7">
        <v>142.31</v>
      </c>
      <c r="D29" s="7">
        <v>142.31</v>
      </c>
      <c r="E29" s="7">
        <f>B29-D29</f>
        <v>409.83963999999997</v>
      </c>
    </row>
    <row r="30" spans="1:5" x14ac:dyDescent="0.25">
      <c r="A30" s="5" t="s">
        <v>18</v>
      </c>
      <c r="B30" s="7">
        <f>+(B13*$G$3)*$H$3</f>
        <v>92.024939999999987</v>
      </c>
      <c r="C30" s="7">
        <v>54.08</v>
      </c>
      <c r="D30" s="7">
        <v>54.08</v>
      </c>
      <c r="E30" s="7">
        <f>B30-D30</f>
        <v>37.944939999999988</v>
      </c>
    </row>
    <row r="31" spans="1:5" x14ac:dyDescent="0.25">
      <c r="A31" s="5" t="s">
        <v>19</v>
      </c>
      <c r="B31" s="7">
        <f>+(B14*$G$3)*$H$3</f>
        <v>46.012469999999993</v>
      </c>
      <c r="C31" s="7">
        <v>23.45</v>
      </c>
      <c r="D31" s="7">
        <v>23.45</v>
      </c>
      <c r="E31" s="7">
        <f>B31-D31</f>
        <v>22.562469999999994</v>
      </c>
    </row>
    <row r="32" spans="1:5" x14ac:dyDescent="0.25">
      <c r="A32" s="5" t="s">
        <v>20</v>
      </c>
      <c r="B32" s="7">
        <f>+(B15*$G$3)*$H$3</f>
        <v>46.012469999999993</v>
      </c>
      <c r="C32" s="7">
        <v>0</v>
      </c>
      <c r="D32" s="7">
        <v>0</v>
      </c>
      <c r="E32" s="7">
        <f>B32-D32</f>
        <v>46.012469999999993</v>
      </c>
    </row>
    <row r="33" spans="1:5" x14ac:dyDescent="0.25">
      <c r="A33" s="5" t="s">
        <v>21</v>
      </c>
      <c r="B33" s="7">
        <f>+(B16*$G$3)*$H$3</f>
        <v>460.12469999999996</v>
      </c>
      <c r="C33" s="7">
        <v>51.26</v>
      </c>
      <c r="D33" s="7">
        <v>51.26</v>
      </c>
      <c r="E33" s="7">
        <f>B33-D33</f>
        <v>408.86469999999997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2.7384303200890225</v>
      </c>
      <c r="D2" s="7">
        <f>+D9</f>
        <v>2.2346228535270884</v>
      </c>
      <c r="E2" s="7">
        <f>B2-D2</f>
        <v>6.5377146472911374E-2</v>
      </c>
      <c r="F2" s="8"/>
      <c r="G2" s="4">
        <v>91.662000000000006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+C10+C16+C11+C12+C13+C14+C15</f>
        <v>6.4043987693918956</v>
      </c>
      <c r="D3" s="7">
        <f>+D10+D16+D11+D12+D13+D14+D15</f>
        <v>6.7207785123606287</v>
      </c>
      <c r="E3" s="7">
        <f>B3-D3</f>
        <v>6.4792214876393706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12</v>
      </c>
      <c r="C4" s="7">
        <f>+C11</f>
        <v>1.5818987148436645E-2</v>
      </c>
      <c r="D4" s="7">
        <f>+D11</f>
        <v>1.5818987148436645E-2</v>
      </c>
      <c r="E4" s="7">
        <f>B4-D4</f>
        <v>11.984181012851563</v>
      </c>
      <c r="F4" s="8"/>
      <c r="G4" s="4"/>
      <c r="H4" s="4"/>
    </row>
    <row r="5" spans="1:8" x14ac:dyDescent="0.25">
      <c r="A5" s="5" t="s">
        <v>9</v>
      </c>
      <c r="B5" s="6">
        <v>7</v>
      </c>
      <c r="C5" s="7">
        <f>+C13+C14+C12+C15</f>
        <v>2.2925530754292947</v>
      </c>
      <c r="D5" s="7">
        <f>+D13+D14+D15+D12</f>
        <v>2.2925530754292947</v>
      </c>
      <c r="E5" s="7">
        <f>B5-D5</f>
        <v>4.7074469245707053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2.7384303200890225</v>
      </c>
      <c r="D9" s="10">
        <f>+D26/$G$2</f>
        <v>2.2346228535270884</v>
      </c>
      <c r="E9" s="7">
        <f>B9-D9</f>
        <v>6.5377146472911374E-2</v>
      </c>
      <c r="F9" s="11"/>
    </row>
    <row r="10" spans="1:8" x14ac:dyDescent="0.25">
      <c r="A10" s="5" t="s">
        <v>16</v>
      </c>
      <c r="B10" s="6">
        <v>7</v>
      </c>
      <c r="C10" s="7">
        <f>+C27/$G$2</f>
        <v>3.4785407257096725</v>
      </c>
      <c r="D10" s="10">
        <f>+D27/$G$2</f>
        <v>3.7949204686784053</v>
      </c>
      <c r="E10" s="7">
        <f>B10-D10</f>
        <v>3.2050795313215947</v>
      </c>
      <c r="F10" s="11"/>
    </row>
    <row r="11" spans="1:8" x14ac:dyDescent="0.25">
      <c r="A11" s="5" t="s">
        <v>30</v>
      </c>
      <c r="B11" s="6">
        <v>12</v>
      </c>
      <c r="C11" s="7">
        <f>+C28/$G$2</f>
        <v>1.5818987148436645E-2</v>
      </c>
      <c r="D11" s="10">
        <f>+D28/$G$2</f>
        <v>1.5818987148436645E-2</v>
      </c>
      <c r="E11" s="7">
        <f>B11-D11</f>
        <v>11.984181012851563</v>
      </c>
      <c r="F11" s="11"/>
    </row>
    <row r="12" spans="1:8" x14ac:dyDescent="0.25">
      <c r="A12" s="5" t="s">
        <v>17</v>
      </c>
      <c r="B12" s="6">
        <v>8</v>
      </c>
      <c r="C12" s="7">
        <f>+C29/$G$2</f>
        <v>1.4675656215225503</v>
      </c>
      <c r="D12" s="10">
        <f>+D29/$G$2</f>
        <v>1.4675656215225503</v>
      </c>
      <c r="E12" s="7">
        <f>B12-D12</f>
        <v>6.5324343784774497</v>
      </c>
      <c r="F12" s="11"/>
    </row>
    <row r="13" spans="1:8" x14ac:dyDescent="0.25">
      <c r="A13" s="5" t="s">
        <v>18</v>
      </c>
      <c r="B13" s="6">
        <v>2.2999999999999998</v>
      </c>
      <c r="C13" s="7">
        <f>+C30/$G$2</f>
        <v>0.51406253409264469</v>
      </c>
      <c r="D13" s="10">
        <f>+D30/$G$2</f>
        <v>0.51406253409264469</v>
      </c>
      <c r="E13" s="7">
        <f>B13-D13</f>
        <v>1.785937465907355</v>
      </c>
      <c r="F13" s="11"/>
    </row>
    <row r="14" spans="1:8" x14ac:dyDescent="0.25">
      <c r="A14" s="5" t="s">
        <v>19</v>
      </c>
      <c r="B14" s="6">
        <v>2.2999999999999998</v>
      </c>
      <c r="C14" s="7">
        <f>+C31/$G$2</f>
        <v>0.31092491981409959</v>
      </c>
      <c r="D14" s="10">
        <f>+D31/$G$2</f>
        <v>0.31092491981409959</v>
      </c>
      <c r="E14" s="7">
        <f>B14-D14</f>
        <v>1.9890750801859003</v>
      </c>
      <c r="F14" s="11"/>
    </row>
    <row r="15" spans="1:8" x14ac:dyDescent="0.25">
      <c r="A15" s="5" t="s">
        <v>20</v>
      </c>
      <c r="B15" s="6">
        <v>2.2999999999999998</v>
      </c>
      <c r="C15" s="7">
        <f>+C32/$G$2</f>
        <v>0</v>
      </c>
      <c r="D15" s="10">
        <f>+D32/$G$2</f>
        <v>0</v>
      </c>
      <c r="E15" s="7">
        <f>B15-D15</f>
        <v>2.2999999999999998</v>
      </c>
      <c r="F15" s="11"/>
    </row>
    <row r="16" spans="1:8" x14ac:dyDescent="0.25">
      <c r="A16" s="5" t="s">
        <v>21</v>
      </c>
      <c r="B16" s="6">
        <v>13.2</v>
      </c>
      <c r="C16" s="7">
        <f>+C33/$G$2</f>
        <v>0.6174859811044926</v>
      </c>
      <c r="D16" s="10">
        <f>+D33/$G$2</f>
        <v>0.6174859811044926</v>
      </c>
      <c r="E16" s="7">
        <f>B16-D16</f>
        <v>12.582514018895507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251.01</v>
      </c>
      <c r="D19" s="7">
        <f>+D26</f>
        <v>204.83</v>
      </c>
      <c r="E19" s="7">
        <f>B19-D19</f>
        <v>6.8273619999999653</v>
      </c>
    </row>
    <row r="20" spans="1:5" x14ac:dyDescent="0.25">
      <c r="A20" s="5" t="s">
        <v>8</v>
      </c>
      <c r="B20" s="7">
        <f>+(B3*$G$3)*$H$3</f>
        <v>1214.7292079999997</v>
      </c>
      <c r="C20" s="7">
        <f>+C27+C33+C28+C29+C30+C31+C32</f>
        <v>587.04000000000008</v>
      </c>
      <c r="D20" s="7">
        <f>+D27+D33+D28+D29+D30+D31+D32</f>
        <v>616.04000000000008</v>
      </c>
      <c r="E20" s="7">
        <f>B20-D20</f>
        <v>598.68920799999967</v>
      </c>
    </row>
    <row r="21" spans="1:5" x14ac:dyDescent="0.25">
      <c r="A21" s="5" t="s">
        <v>25</v>
      </c>
      <c r="B21" s="7">
        <f>+(B4*$G$3)*$H$3</f>
        <v>1104.29928</v>
      </c>
      <c r="C21" s="7">
        <f>+C28</f>
        <v>1.45</v>
      </c>
      <c r="D21" s="7">
        <f>+D28</f>
        <v>1.45</v>
      </c>
      <c r="E21" s="7">
        <f>B21-D21</f>
        <v>1102.8492799999999</v>
      </c>
    </row>
    <row r="22" spans="1:5" x14ac:dyDescent="0.25">
      <c r="A22" s="5" t="s">
        <v>9</v>
      </c>
      <c r="B22" s="7">
        <f>+(B5*$G$3)*$H$3</f>
        <v>644.17457999999999</v>
      </c>
      <c r="C22" s="7">
        <f>+C30+C31+C29</f>
        <v>210.14000000000001</v>
      </c>
      <c r="D22" s="7">
        <f>+D29+D30+D31</f>
        <v>210.14000000000001</v>
      </c>
      <c r="E22" s="7">
        <f>B22-D22</f>
        <v>434.03458000000001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251.01</v>
      </c>
      <c r="D26" s="7">
        <v>204.83</v>
      </c>
      <c r="E26" s="7">
        <f>B26-D26</f>
        <v>6.8273619999999653</v>
      </c>
    </row>
    <row r="27" spans="1:5" x14ac:dyDescent="0.25">
      <c r="A27" s="5" t="s">
        <v>16</v>
      </c>
      <c r="B27" s="7">
        <f>+(B10*$G$3)*$H$3</f>
        <v>644.17457999999999</v>
      </c>
      <c r="C27" s="7">
        <v>318.85000000000002</v>
      </c>
      <c r="D27" s="7">
        <v>347.85</v>
      </c>
      <c r="E27" s="7">
        <f>B27-D27</f>
        <v>296.32457999999997</v>
      </c>
    </row>
    <row r="28" spans="1:5" x14ac:dyDescent="0.25">
      <c r="A28" s="5" t="s">
        <v>22</v>
      </c>
      <c r="B28" s="7">
        <f>+(B11*$G$3)*$H$3</f>
        <v>1104.29928</v>
      </c>
      <c r="C28" s="7">
        <v>1.45</v>
      </c>
      <c r="D28" s="7">
        <v>1.45</v>
      </c>
      <c r="E28" s="7">
        <f>B28-D28</f>
        <v>1102.8492799999999</v>
      </c>
    </row>
    <row r="29" spans="1:5" x14ac:dyDescent="0.25">
      <c r="A29" s="5" t="s">
        <v>17</v>
      </c>
      <c r="B29" s="7">
        <f>+(B12*$G$3)*$H$3</f>
        <v>736.19951999999989</v>
      </c>
      <c r="C29" s="7">
        <v>134.52000000000001</v>
      </c>
      <c r="D29" s="7">
        <v>134.52000000000001</v>
      </c>
      <c r="E29" s="7">
        <f>B29-D29</f>
        <v>601.67951999999991</v>
      </c>
    </row>
    <row r="30" spans="1:5" x14ac:dyDescent="0.25">
      <c r="A30" s="5" t="s">
        <v>18</v>
      </c>
      <c r="B30" s="7">
        <f>+(B13*$G$3)*$H$3</f>
        <v>211.65736199999998</v>
      </c>
      <c r="C30" s="7">
        <v>47.12</v>
      </c>
      <c r="D30" s="7">
        <v>47.12</v>
      </c>
      <c r="E30" s="7">
        <f>B30-D30</f>
        <v>164.53736199999997</v>
      </c>
    </row>
    <row r="31" spans="1:5" x14ac:dyDescent="0.25">
      <c r="A31" s="5" t="s">
        <v>19</v>
      </c>
      <c r="B31" s="7">
        <f>+(B14*$G$3)*$H$3</f>
        <v>211.65736199999998</v>
      </c>
      <c r="C31" s="7">
        <v>28.5</v>
      </c>
      <c r="D31" s="7">
        <v>28.5</v>
      </c>
      <c r="E31" s="7">
        <f>B31-D31</f>
        <v>183.15736199999998</v>
      </c>
    </row>
    <row r="32" spans="1:5" x14ac:dyDescent="0.25">
      <c r="A32" s="5" t="s">
        <v>20</v>
      </c>
      <c r="B32" s="7">
        <f>+(B15*$G$3)*$H$3</f>
        <v>211.65736199999998</v>
      </c>
      <c r="C32" s="7">
        <v>0</v>
      </c>
      <c r="D32" s="7">
        <v>0</v>
      </c>
      <c r="E32" s="7">
        <f>B32-D32</f>
        <v>211.65736199999998</v>
      </c>
    </row>
    <row r="33" spans="1:5" x14ac:dyDescent="0.25">
      <c r="A33" s="5" t="s">
        <v>21</v>
      </c>
      <c r="B33" s="7">
        <f>+(B16*$G$3)*$H$3</f>
        <v>1214.7292079999997</v>
      </c>
      <c r="C33" s="7">
        <v>56.6</v>
      </c>
      <c r="D33" s="7">
        <v>56.6</v>
      </c>
      <c r="E33" s="7">
        <f>B33-D33</f>
        <v>1158.1292079999998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2.7916693940782435</v>
      </c>
      <c r="D2" s="7">
        <f>+D9</f>
        <v>2.2346228535270884</v>
      </c>
      <c r="E2" s="7">
        <f>B2-D2</f>
        <v>6.5377146472911374E-2</v>
      </c>
      <c r="F2" s="8"/>
      <c r="G2" s="4">
        <v>91.662000000000006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+C10+C16+C11+C12+C13+C14+C15</f>
        <v>6.367196875477295</v>
      </c>
      <c r="D3" s="7">
        <f>+D10+D16+D11+D12+D13+D14+D15</f>
        <v>6.6798673387008778</v>
      </c>
      <c r="E3" s="7">
        <f t="shared" ref="E3:E5" si="0">B3-D3</f>
        <v>6.5201326612991215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12</v>
      </c>
      <c r="C4" s="7">
        <f>+C11</f>
        <v>1.5818987148436645E-2</v>
      </c>
      <c r="D4" s="7">
        <f>+D11</f>
        <v>1.5818987148436645E-2</v>
      </c>
      <c r="E4" s="7">
        <f t="shared" si="0"/>
        <v>11.984181012851563</v>
      </c>
      <c r="F4" s="8"/>
      <c r="G4" s="4"/>
      <c r="H4" s="4"/>
    </row>
    <row r="5" spans="1:8" x14ac:dyDescent="0.25">
      <c r="A5" s="5" t="s">
        <v>9</v>
      </c>
      <c r="B5" s="6">
        <v>7</v>
      </c>
      <c r="C5" s="7">
        <f>+C13+C14+C12+C15</f>
        <v>2.2731339049988</v>
      </c>
      <c r="D5" s="7">
        <f>+D13+D14+D15+D12</f>
        <v>2.2731339049988</v>
      </c>
      <c r="E5" s="7">
        <f t="shared" si="0"/>
        <v>4.7268660950012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2.7916693940782435</v>
      </c>
      <c r="D9" s="10">
        <f>+D26/$G$2</f>
        <v>2.2346228535270884</v>
      </c>
      <c r="E9" s="7">
        <f>B9-D9</f>
        <v>6.5377146472911374E-2</v>
      </c>
      <c r="F9" s="11"/>
    </row>
    <row r="10" spans="1:8" x14ac:dyDescent="0.25">
      <c r="A10" s="5" t="s">
        <v>16</v>
      </c>
      <c r="B10" s="6">
        <v>7</v>
      </c>
      <c r="C10" s="7">
        <f t="shared" ref="C10:D16" si="1">+C27/$G$2</f>
        <v>3.4927232659117187</v>
      </c>
      <c r="D10" s="10">
        <f t="shared" si="1"/>
        <v>3.8053937291353011</v>
      </c>
      <c r="E10" s="7">
        <f t="shared" ref="E10:E16" si="2">B10-D10</f>
        <v>3.1946062708646989</v>
      </c>
      <c r="F10" s="11"/>
    </row>
    <row r="11" spans="1:8" x14ac:dyDescent="0.25">
      <c r="A11" s="5" t="s">
        <v>30</v>
      </c>
      <c r="B11" s="6">
        <v>12</v>
      </c>
      <c r="C11" s="7">
        <f>+C28/$G$2</f>
        <v>1.5818987148436645E-2</v>
      </c>
      <c r="D11" s="10">
        <f t="shared" si="1"/>
        <v>1.5818987148436645E-2</v>
      </c>
      <c r="E11" s="7">
        <f t="shared" si="2"/>
        <v>11.984181012851563</v>
      </c>
      <c r="F11" s="11"/>
    </row>
    <row r="12" spans="1:8" x14ac:dyDescent="0.25">
      <c r="A12" s="5" t="s">
        <v>17</v>
      </c>
      <c r="B12" s="6">
        <v>8</v>
      </c>
      <c r="C12" s="7">
        <f t="shared" si="1"/>
        <v>1.4407278916017543</v>
      </c>
      <c r="D12" s="10">
        <f t="shared" si="1"/>
        <v>1.4407278916017543</v>
      </c>
      <c r="E12" s="7">
        <f t="shared" si="2"/>
        <v>6.5592721083982459</v>
      </c>
      <c r="F12" s="11"/>
    </row>
    <row r="13" spans="1:8" x14ac:dyDescent="0.25">
      <c r="A13" s="5" t="s">
        <v>18</v>
      </c>
      <c r="B13" s="6">
        <v>2.2999999999999998</v>
      </c>
      <c r="C13" s="7">
        <f t="shared" si="1"/>
        <v>0.52148109358294592</v>
      </c>
      <c r="D13" s="10">
        <f t="shared" si="1"/>
        <v>0.52148109358294592</v>
      </c>
      <c r="E13" s="7">
        <f t="shared" si="2"/>
        <v>1.7785189064170539</v>
      </c>
      <c r="F13" s="11"/>
    </row>
    <row r="14" spans="1:8" x14ac:dyDescent="0.25">
      <c r="A14" s="5" t="s">
        <v>19</v>
      </c>
      <c r="B14" s="6">
        <v>2.2999999999999998</v>
      </c>
      <c r="C14" s="7">
        <f t="shared" si="1"/>
        <v>0.31092491981409959</v>
      </c>
      <c r="D14" s="10">
        <f t="shared" si="1"/>
        <v>0.31092491981409959</v>
      </c>
      <c r="E14" s="7">
        <f t="shared" si="2"/>
        <v>1.9890750801859003</v>
      </c>
      <c r="F14" s="11"/>
    </row>
    <row r="15" spans="1:8" x14ac:dyDescent="0.25">
      <c r="A15" s="5" t="s">
        <v>20</v>
      </c>
      <c r="B15" s="6">
        <v>2.2999999999999998</v>
      </c>
      <c r="C15" s="7">
        <f t="shared" si="1"/>
        <v>0</v>
      </c>
      <c r="D15" s="10">
        <f t="shared" si="1"/>
        <v>0</v>
      </c>
      <c r="E15" s="7">
        <f t="shared" si="2"/>
        <v>2.2999999999999998</v>
      </c>
      <c r="F15" s="11"/>
    </row>
    <row r="16" spans="1:8" x14ac:dyDescent="0.25">
      <c r="A16" s="5" t="s">
        <v>21</v>
      </c>
      <c r="B16" s="6">
        <v>13.2</v>
      </c>
      <c r="C16" s="7">
        <f t="shared" si="1"/>
        <v>0.58552071741834133</v>
      </c>
      <c r="D16" s="10">
        <f t="shared" si="1"/>
        <v>0.58552071741834133</v>
      </c>
      <c r="E16" s="7">
        <f t="shared" si="2"/>
        <v>12.614479282581659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255.89</v>
      </c>
      <c r="D19" s="7">
        <f>+D26</f>
        <v>204.83</v>
      </c>
      <c r="E19" s="7">
        <f>B19-D19</f>
        <v>6.8273619999999653</v>
      </c>
    </row>
    <row r="20" spans="1:5" x14ac:dyDescent="0.25">
      <c r="A20" s="5" t="s">
        <v>8</v>
      </c>
      <c r="B20" s="7">
        <f t="shared" ref="B20:B22" si="3">+(B3*$G$3)*$H$3</f>
        <v>1214.7292079999997</v>
      </c>
      <c r="C20" s="7">
        <f>+C27+C33+C28+C29+C30+C31+C32</f>
        <v>583.63</v>
      </c>
      <c r="D20" s="7">
        <f>+D27+D33+D28+D29+D30+D31+D32</f>
        <v>612.29</v>
      </c>
      <c r="E20" s="7">
        <f>B20-D20</f>
        <v>602.43920799999978</v>
      </c>
    </row>
    <row r="21" spans="1:5" x14ac:dyDescent="0.25">
      <c r="A21" s="5" t="s">
        <v>25</v>
      </c>
      <c r="B21" s="7">
        <f t="shared" si="3"/>
        <v>1104.29928</v>
      </c>
      <c r="C21" s="7">
        <f>+C28</f>
        <v>1.45</v>
      </c>
      <c r="D21" s="7">
        <f>+D28</f>
        <v>1.45</v>
      </c>
      <c r="E21" s="7">
        <f>B21-D21</f>
        <v>1102.8492799999999</v>
      </c>
    </row>
    <row r="22" spans="1:5" x14ac:dyDescent="0.25">
      <c r="A22" s="5" t="s">
        <v>9</v>
      </c>
      <c r="B22" s="7">
        <f t="shared" si="3"/>
        <v>644.17457999999999</v>
      </c>
      <c r="C22" s="7">
        <f>+C30+C31+C29</f>
        <v>208.36</v>
      </c>
      <c r="D22" s="7">
        <f>+D29+D30+D31</f>
        <v>208.36</v>
      </c>
      <c r="E22" s="7">
        <f>B22-D22</f>
        <v>435.81457999999998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255.89</v>
      </c>
      <c r="D26" s="7">
        <v>204.83</v>
      </c>
      <c r="E26" s="7">
        <f>B26-D26</f>
        <v>6.8273619999999653</v>
      </c>
    </row>
    <row r="27" spans="1:5" x14ac:dyDescent="0.25">
      <c r="A27" s="5" t="s">
        <v>16</v>
      </c>
      <c r="B27" s="7">
        <f t="shared" ref="B27:B33" si="4">+(B10*$G$3)*$H$3</f>
        <v>644.17457999999999</v>
      </c>
      <c r="C27" s="7">
        <v>320.14999999999998</v>
      </c>
      <c r="D27" s="7">
        <v>348.81</v>
      </c>
      <c r="E27" s="7">
        <f t="shared" ref="E27:E32" si="5">B27-D27</f>
        <v>295.36457999999999</v>
      </c>
    </row>
    <row r="28" spans="1:5" x14ac:dyDescent="0.25">
      <c r="A28" s="5" t="s">
        <v>22</v>
      </c>
      <c r="B28" s="7">
        <f t="shared" si="4"/>
        <v>1104.29928</v>
      </c>
      <c r="C28" s="7">
        <v>1.45</v>
      </c>
      <c r="D28" s="7">
        <v>1.45</v>
      </c>
      <c r="E28" s="7">
        <f t="shared" si="5"/>
        <v>1102.8492799999999</v>
      </c>
    </row>
    <row r="29" spans="1:5" x14ac:dyDescent="0.25">
      <c r="A29" s="5" t="s">
        <v>17</v>
      </c>
      <c r="B29" s="7">
        <f t="shared" si="4"/>
        <v>736.19951999999989</v>
      </c>
      <c r="C29" s="7">
        <v>132.06</v>
      </c>
      <c r="D29" s="7">
        <v>132.06</v>
      </c>
      <c r="E29" s="7">
        <f t="shared" si="5"/>
        <v>604.13951999999995</v>
      </c>
    </row>
    <row r="30" spans="1:5" x14ac:dyDescent="0.25">
      <c r="A30" s="5" t="s">
        <v>18</v>
      </c>
      <c r="B30" s="7">
        <f t="shared" si="4"/>
        <v>211.65736199999998</v>
      </c>
      <c r="C30" s="7">
        <v>47.8</v>
      </c>
      <c r="D30" s="7">
        <v>47.8</v>
      </c>
      <c r="E30" s="7">
        <f t="shared" si="5"/>
        <v>163.85736199999997</v>
      </c>
    </row>
    <row r="31" spans="1:5" x14ac:dyDescent="0.25">
      <c r="A31" s="5" t="s">
        <v>19</v>
      </c>
      <c r="B31" s="7">
        <f t="shared" si="4"/>
        <v>211.65736199999998</v>
      </c>
      <c r="C31" s="7">
        <v>28.5</v>
      </c>
      <c r="D31" s="7">
        <v>28.5</v>
      </c>
      <c r="E31" s="7">
        <f t="shared" si="5"/>
        <v>183.15736199999998</v>
      </c>
    </row>
    <row r="32" spans="1:5" x14ac:dyDescent="0.25">
      <c r="A32" s="5" t="s">
        <v>20</v>
      </c>
      <c r="B32" s="7">
        <f t="shared" si="4"/>
        <v>211.65736199999998</v>
      </c>
      <c r="C32" s="7">
        <v>0</v>
      </c>
      <c r="D32" s="7">
        <v>0</v>
      </c>
      <c r="E32" s="7">
        <f t="shared" si="5"/>
        <v>211.65736199999998</v>
      </c>
    </row>
    <row r="33" spans="1:5" x14ac:dyDescent="0.25">
      <c r="A33" s="5" t="s">
        <v>21</v>
      </c>
      <c r="B33" s="7">
        <f t="shared" si="4"/>
        <v>1214.7292079999997</v>
      </c>
      <c r="C33" s="7">
        <v>53.67</v>
      </c>
      <c r="D33" s="7">
        <v>53.67</v>
      </c>
      <c r="E33" s="7">
        <f>B33-D33</f>
        <v>1161.0592079999997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activeCell="G2" sqref="G2"/>
    </sheetView>
  </sheetViews>
  <sheetFormatPr baseColWidth="10" defaultRowHeight="15" x14ac:dyDescent="0.25"/>
  <cols>
    <col min="1" max="1" width="25.42578125" customWidth="1"/>
    <col min="2" max="3" width="30.140625" customWidth="1"/>
    <col min="4" max="4" width="19.85546875" customWidth="1"/>
    <col min="5" max="5" width="22.42578125" customWidth="1"/>
    <col min="7" max="7" width="25.28515625" customWidth="1"/>
    <col min="239" max="239" width="25.42578125" customWidth="1"/>
    <col min="240" max="241" width="30.140625" customWidth="1"/>
    <col min="242" max="242" width="19.85546875" customWidth="1"/>
    <col min="243" max="243" width="22.42578125" customWidth="1"/>
    <col min="245" max="262" width="0" hidden="1" customWidth="1"/>
    <col min="263" max="263" width="25.28515625" customWidth="1"/>
    <col min="495" max="495" width="25.42578125" customWidth="1"/>
    <col min="496" max="497" width="30.140625" customWidth="1"/>
    <col min="498" max="498" width="19.85546875" customWidth="1"/>
    <col min="499" max="499" width="22.42578125" customWidth="1"/>
    <col min="501" max="518" width="0" hidden="1" customWidth="1"/>
    <col min="519" max="519" width="25.28515625" customWidth="1"/>
    <col min="751" max="751" width="25.42578125" customWidth="1"/>
    <col min="752" max="753" width="30.140625" customWidth="1"/>
    <col min="754" max="754" width="19.85546875" customWidth="1"/>
    <col min="755" max="755" width="22.42578125" customWidth="1"/>
    <col min="757" max="774" width="0" hidden="1" customWidth="1"/>
    <col min="775" max="775" width="25.28515625" customWidth="1"/>
    <col min="1007" max="1007" width="25.42578125" customWidth="1"/>
    <col min="1008" max="1009" width="30.140625" customWidth="1"/>
    <col min="1010" max="1010" width="19.85546875" customWidth="1"/>
    <col min="1011" max="1011" width="22.42578125" customWidth="1"/>
    <col min="1013" max="1030" width="0" hidden="1" customWidth="1"/>
    <col min="1031" max="1031" width="25.28515625" customWidth="1"/>
    <col min="1263" max="1263" width="25.42578125" customWidth="1"/>
    <col min="1264" max="1265" width="30.140625" customWidth="1"/>
    <col min="1266" max="1266" width="19.85546875" customWidth="1"/>
    <col min="1267" max="1267" width="22.42578125" customWidth="1"/>
    <col min="1269" max="1286" width="0" hidden="1" customWidth="1"/>
    <col min="1287" max="1287" width="25.28515625" customWidth="1"/>
    <col min="1519" max="1519" width="25.42578125" customWidth="1"/>
    <col min="1520" max="1521" width="30.140625" customWidth="1"/>
    <col min="1522" max="1522" width="19.85546875" customWidth="1"/>
    <col min="1523" max="1523" width="22.42578125" customWidth="1"/>
    <col min="1525" max="1542" width="0" hidden="1" customWidth="1"/>
    <col min="1543" max="1543" width="25.28515625" customWidth="1"/>
    <col min="1775" max="1775" width="25.42578125" customWidth="1"/>
    <col min="1776" max="1777" width="30.140625" customWidth="1"/>
    <col min="1778" max="1778" width="19.85546875" customWidth="1"/>
    <col min="1779" max="1779" width="22.42578125" customWidth="1"/>
    <col min="1781" max="1798" width="0" hidden="1" customWidth="1"/>
    <col min="1799" max="1799" width="25.28515625" customWidth="1"/>
    <col min="2031" max="2031" width="25.42578125" customWidth="1"/>
    <col min="2032" max="2033" width="30.140625" customWidth="1"/>
    <col min="2034" max="2034" width="19.85546875" customWidth="1"/>
    <col min="2035" max="2035" width="22.42578125" customWidth="1"/>
    <col min="2037" max="2054" width="0" hidden="1" customWidth="1"/>
    <col min="2055" max="2055" width="25.28515625" customWidth="1"/>
    <col min="2287" max="2287" width="25.42578125" customWidth="1"/>
    <col min="2288" max="2289" width="30.140625" customWidth="1"/>
    <col min="2290" max="2290" width="19.85546875" customWidth="1"/>
    <col min="2291" max="2291" width="22.42578125" customWidth="1"/>
    <col min="2293" max="2310" width="0" hidden="1" customWidth="1"/>
    <col min="2311" max="2311" width="25.28515625" customWidth="1"/>
    <col min="2543" max="2543" width="25.42578125" customWidth="1"/>
    <col min="2544" max="2545" width="30.140625" customWidth="1"/>
    <col min="2546" max="2546" width="19.85546875" customWidth="1"/>
    <col min="2547" max="2547" width="22.42578125" customWidth="1"/>
    <col min="2549" max="2566" width="0" hidden="1" customWidth="1"/>
    <col min="2567" max="2567" width="25.28515625" customWidth="1"/>
    <col min="2799" max="2799" width="25.42578125" customWidth="1"/>
    <col min="2800" max="2801" width="30.140625" customWidth="1"/>
    <col min="2802" max="2802" width="19.85546875" customWidth="1"/>
    <col min="2803" max="2803" width="22.42578125" customWidth="1"/>
    <col min="2805" max="2822" width="0" hidden="1" customWidth="1"/>
    <col min="2823" max="2823" width="25.28515625" customWidth="1"/>
    <col min="3055" max="3055" width="25.42578125" customWidth="1"/>
    <col min="3056" max="3057" width="30.140625" customWidth="1"/>
    <col min="3058" max="3058" width="19.85546875" customWidth="1"/>
    <col min="3059" max="3059" width="22.42578125" customWidth="1"/>
    <col min="3061" max="3078" width="0" hidden="1" customWidth="1"/>
    <col min="3079" max="3079" width="25.28515625" customWidth="1"/>
    <col min="3311" max="3311" width="25.42578125" customWidth="1"/>
    <col min="3312" max="3313" width="30.140625" customWidth="1"/>
    <col min="3314" max="3314" width="19.85546875" customWidth="1"/>
    <col min="3315" max="3315" width="22.42578125" customWidth="1"/>
    <col min="3317" max="3334" width="0" hidden="1" customWidth="1"/>
    <col min="3335" max="3335" width="25.28515625" customWidth="1"/>
    <col min="3567" max="3567" width="25.42578125" customWidth="1"/>
    <col min="3568" max="3569" width="30.140625" customWidth="1"/>
    <col min="3570" max="3570" width="19.85546875" customWidth="1"/>
    <col min="3571" max="3571" width="22.42578125" customWidth="1"/>
    <col min="3573" max="3590" width="0" hidden="1" customWidth="1"/>
    <col min="3591" max="3591" width="25.28515625" customWidth="1"/>
    <col min="3823" max="3823" width="25.42578125" customWidth="1"/>
    <col min="3824" max="3825" width="30.140625" customWidth="1"/>
    <col min="3826" max="3826" width="19.85546875" customWidth="1"/>
    <col min="3827" max="3827" width="22.42578125" customWidth="1"/>
    <col min="3829" max="3846" width="0" hidden="1" customWidth="1"/>
    <col min="3847" max="3847" width="25.28515625" customWidth="1"/>
    <col min="4079" max="4079" width="25.42578125" customWidth="1"/>
    <col min="4080" max="4081" width="30.140625" customWidth="1"/>
    <col min="4082" max="4082" width="19.85546875" customWidth="1"/>
    <col min="4083" max="4083" width="22.42578125" customWidth="1"/>
    <col min="4085" max="4102" width="0" hidden="1" customWidth="1"/>
    <col min="4103" max="4103" width="25.28515625" customWidth="1"/>
    <col min="4335" max="4335" width="25.42578125" customWidth="1"/>
    <col min="4336" max="4337" width="30.140625" customWidth="1"/>
    <col min="4338" max="4338" width="19.85546875" customWidth="1"/>
    <col min="4339" max="4339" width="22.42578125" customWidth="1"/>
    <col min="4341" max="4358" width="0" hidden="1" customWidth="1"/>
    <col min="4359" max="4359" width="25.28515625" customWidth="1"/>
    <col min="4591" max="4591" width="25.42578125" customWidth="1"/>
    <col min="4592" max="4593" width="30.140625" customWidth="1"/>
    <col min="4594" max="4594" width="19.85546875" customWidth="1"/>
    <col min="4595" max="4595" width="22.42578125" customWidth="1"/>
    <col min="4597" max="4614" width="0" hidden="1" customWidth="1"/>
    <col min="4615" max="4615" width="25.28515625" customWidth="1"/>
    <col min="4847" max="4847" width="25.42578125" customWidth="1"/>
    <col min="4848" max="4849" width="30.140625" customWidth="1"/>
    <col min="4850" max="4850" width="19.85546875" customWidth="1"/>
    <col min="4851" max="4851" width="22.42578125" customWidth="1"/>
    <col min="4853" max="4870" width="0" hidden="1" customWidth="1"/>
    <col min="4871" max="4871" width="25.28515625" customWidth="1"/>
    <col min="5103" max="5103" width="25.42578125" customWidth="1"/>
    <col min="5104" max="5105" width="30.140625" customWidth="1"/>
    <col min="5106" max="5106" width="19.85546875" customWidth="1"/>
    <col min="5107" max="5107" width="22.42578125" customWidth="1"/>
    <col min="5109" max="5126" width="0" hidden="1" customWidth="1"/>
    <col min="5127" max="5127" width="25.28515625" customWidth="1"/>
    <col min="5359" max="5359" width="25.42578125" customWidth="1"/>
    <col min="5360" max="5361" width="30.140625" customWidth="1"/>
    <col min="5362" max="5362" width="19.85546875" customWidth="1"/>
    <col min="5363" max="5363" width="22.42578125" customWidth="1"/>
    <col min="5365" max="5382" width="0" hidden="1" customWidth="1"/>
    <col min="5383" max="5383" width="25.28515625" customWidth="1"/>
    <col min="5615" max="5615" width="25.42578125" customWidth="1"/>
    <col min="5616" max="5617" width="30.140625" customWidth="1"/>
    <col min="5618" max="5618" width="19.85546875" customWidth="1"/>
    <col min="5619" max="5619" width="22.42578125" customWidth="1"/>
    <col min="5621" max="5638" width="0" hidden="1" customWidth="1"/>
    <col min="5639" max="5639" width="25.28515625" customWidth="1"/>
    <col min="5871" max="5871" width="25.42578125" customWidth="1"/>
    <col min="5872" max="5873" width="30.140625" customWidth="1"/>
    <col min="5874" max="5874" width="19.85546875" customWidth="1"/>
    <col min="5875" max="5875" width="22.42578125" customWidth="1"/>
    <col min="5877" max="5894" width="0" hidden="1" customWidth="1"/>
    <col min="5895" max="5895" width="25.28515625" customWidth="1"/>
    <col min="6127" max="6127" width="25.42578125" customWidth="1"/>
    <col min="6128" max="6129" width="30.140625" customWidth="1"/>
    <col min="6130" max="6130" width="19.85546875" customWidth="1"/>
    <col min="6131" max="6131" width="22.42578125" customWidth="1"/>
    <col min="6133" max="6150" width="0" hidden="1" customWidth="1"/>
    <col min="6151" max="6151" width="25.28515625" customWidth="1"/>
    <col min="6383" max="6383" width="25.42578125" customWidth="1"/>
    <col min="6384" max="6385" width="30.140625" customWidth="1"/>
    <col min="6386" max="6386" width="19.85546875" customWidth="1"/>
    <col min="6387" max="6387" width="22.42578125" customWidth="1"/>
    <col min="6389" max="6406" width="0" hidden="1" customWidth="1"/>
    <col min="6407" max="6407" width="25.28515625" customWidth="1"/>
    <col min="6639" max="6639" width="25.42578125" customWidth="1"/>
    <col min="6640" max="6641" width="30.140625" customWidth="1"/>
    <col min="6642" max="6642" width="19.85546875" customWidth="1"/>
    <col min="6643" max="6643" width="22.42578125" customWidth="1"/>
    <col min="6645" max="6662" width="0" hidden="1" customWidth="1"/>
    <col min="6663" max="6663" width="25.28515625" customWidth="1"/>
    <col min="6895" max="6895" width="25.42578125" customWidth="1"/>
    <col min="6896" max="6897" width="30.140625" customWidth="1"/>
    <col min="6898" max="6898" width="19.85546875" customWidth="1"/>
    <col min="6899" max="6899" width="22.42578125" customWidth="1"/>
    <col min="6901" max="6918" width="0" hidden="1" customWidth="1"/>
    <col min="6919" max="6919" width="25.28515625" customWidth="1"/>
    <col min="7151" max="7151" width="25.42578125" customWidth="1"/>
    <col min="7152" max="7153" width="30.140625" customWidth="1"/>
    <col min="7154" max="7154" width="19.85546875" customWidth="1"/>
    <col min="7155" max="7155" width="22.42578125" customWidth="1"/>
    <col min="7157" max="7174" width="0" hidden="1" customWidth="1"/>
    <col min="7175" max="7175" width="25.28515625" customWidth="1"/>
    <col min="7407" max="7407" width="25.42578125" customWidth="1"/>
    <col min="7408" max="7409" width="30.140625" customWidth="1"/>
    <col min="7410" max="7410" width="19.85546875" customWidth="1"/>
    <col min="7411" max="7411" width="22.42578125" customWidth="1"/>
    <col min="7413" max="7430" width="0" hidden="1" customWidth="1"/>
    <col min="7431" max="7431" width="25.28515625" customWidth="1"/>
    <col min="7663" max="7663" width="25.42578125" customWidth="1"/>
    <col min="7664" max="7665" width="30.140625" customWidth="1"/>
    <col min="7666" max="7666" width="19.85546875" customWidth="1"/>
    <col min="7667" max="7667" width="22.42578125" customWidth="1"/>
    <col min="7669" max="7686" width="0" hidden="1" customWidth="1"/>
    <col min="7687" max="7687" width="25.28515625" customWidth="1"/>
    <col min="7919" max="7919" width="25.42578125" customWidth="1"/>
    <col min="7920" max="7921" width="30.140625" customWidth="1"/>
    <col min="7922" max="7922" width="19.85546875" customWidth="1"/>
    <col min="7923" max="7923" width="22.42578125" customWidth="1"/>
    <col min="7925" max="7942" width="0" hidden="1" customWidth="1"/>
    <col min="7943" max="7943" width="25.28515625" customWidth="1"/>
    <col min="8175" max="8175" width="25.42578125" customWidth="1"/>
    <col min="8176" max="8177" width="30.140625" customWidth="1"/>
    <col min="8178" max="8178" width="19.85546875" customWidth="1"/>
    <col min="8179" max="8179" width="22.42578125" customWidth="1"/>
    <col min="8181" max="8198" width="0" hidden="1" customWidth="1"/>
    <col min="8199" max="8199" width="25.28515625" customWidth="1"/>
    <col min="8431" max="8431" width="25.42578125" customWidth="1"/>
    <col min="8432" max="8433" width="30.140625" customWidth="1"/>
    <col min="8434" max="8434" width="19.85546875" customWidth="1"/>
    <col min="8435" max="8435" width="22.42578125" customWidth="1"/>
    <col min="8437" max="8454" width="0" hidden="1" customWidth="1"/>
    <col min="8455" max="8455" width="25.28515625" customWidth="1"/>
    <col min="8687" max="8687" width="25.42578125" customWidth="1"/>
    <col min="8688" max="8689" width="30.140625" customWidth="1"/>
    <col min="8690" max="8690" width="19.85546875" customWidth="1"/>
    <col min="8691" max="8691" width="22.42578125" customWidth="1"/>
    <col min="8693" max="8710" width="0" hidden="1" customWidth="1"/>
    <col min="8711" max="8711" width="25.28515625" customWidth="1"/>
    <col min="8943" max="8943" width="25.42578125" customWidth="1"/>
    <col min="8944" max="8945" width="30.140625" customWidth="1"/>
    <col min="8946" max="8946" width="19.85546875" customWidth="1"/>
    <col min="8947" max="8947" width="22.42578125" customWidth="1"/>
    <col min="8949" max="8966" width="0" hidden="1" customWidth="1"/>
    <col min="8967" max="8967" width="25.28515625" customWidth="1"/>
    <col min="9199" max="9199" width="25.42578125" customWidth="1"/>
    <col min="9200" max="9201" width="30.140625" customWidth="1"/>
    <col min="9202" max="9202" width="19.85546875" customWidth="1"/>
    <col min="9203" max="9203" width="22.42578125" customWidth="1"/>
    <col min="9205" max="9222" width="0" hidden="1" customWidth="1"/>
    <col min="9223" max="9223" width="25.28515625" customWidth="1"/>
    <col min="9455" max="9455" width="25.42578125" customWidth="1"/>
    <col min="9456" max="9457" width="30.140625" customWidth="1"/>
    <col min="9458" max="9458" width="19.85546875" customWidth="1"/>
    <col min="9459" max="9459" width="22.42578125" customWidth="1"/>
    <col min="9461" max="9478" width="0" hidden="1" customWidth="1"/>
    <col min="9479" max="9479" width="25.28515625" customWidth="1"/>
    <col min="9711" max="9711" width="25.42578125" customWidth="1"/>
    <col min="9712" max="9713" width="30.140625" customWidth="1"/>
    <col min="9714" max="9714" width="19.85546875" customWidth="1"/>
    <col min="9715" max="9715" width="22.42578125" customWidth="1"/>
    <col min="9717" max="9734" width="0" hidden="1" customWidth="1"/>
    <col min="9735" max="9735" width="25.28515625" customWidth="1"/>
    <col min="9967" max="9967" width="25.42578125" customWidth="1"/>
    <col min="9968" max="9969" width="30.140625" customWidth="1"/>
    <col min="9970" max="9970" width="19.85546875" customWidth="1"/>
    <col min="9971" max="9971" width="22.42578125" customWidth="1"/>
    <col min="9973" max="9990" width="0" hidden="1" customWidth="1"/>
    <col min="9991" max="9991" width="25.28515625" customWidth="1"/>
    <col min="10223" max="10223" width="25.42578125" customWidth="1"/>
    <col min="10224" max="10225" width="30.140625" customWidth="1"/>
    <col min="10226" max="10226" width="19.85546875" customWidth="1"/>
    <col min="10227" max="10227" width="22.42578125" customWidth="1"/>
    <col min="10229" max="10246" width="0" hidden="1" customWidth="1"/>
    <col min="10247" max="10247" width="25.28515625" customWidth="1"/>
    <col min="10479" max="10479" width="25.42578125" customWidth="1"/>
    <col min="10480" max="10481" width="30.140625" customWidth="1"/>
    <col min="10482" max="10482" width="19.85546875" customWidth="1"/>
    <col min="10483" max="10483" width="22.42578125" customWidth="1"/>
    <col min="10485" max="10502" width="0" hidden="1" customWidth="1"/>
    <col min="10503" max="10503" width="25.28515625" customWidth="1"/>
    <col min="10735" max="10735" width="25.42578125" customWidth="1"/>
    <col min="10736" max="10737" width="30.140625" customWidth="1"/>
    <col min="10738" max="10738" width="19.85546875" customWidth="1"/>
    <col min="10739" max="10739" width="22.42578125" customWidth="1"/>
    <col min="10741" max="10758" width="0" hidden="1" customWidth="1"/>
    <col min="10759" max="10759" width="25.28515625" customWidth="1"/>
    <col min="10991" max="10991" width="25.42578125" customWidth="1"/>
    <col min="10992" max="10993" width="30.140625" customWidth="1"/>
    <col min="10994" max="10994" width="19.85546875" customWidth="1"/>
    <col min="10995" max="10995" width="22.42578125" customWidth="1"/>
    <col min="10997" max="11014" width="0" hidden="1" customWidth="1"/>
    <col min="11015" max="11015" width="25.28515625" customWidth="1"/>
    <col min="11247" max="11247" width="25.42578125" customWidth="1"/>
    <col min="11248" max="11249" width="30.140625" customWidth="1"/>
    <col min="11250" max="11250" width="19.85546875" customWidth="1"/>
    <col min="11251" max="11251" width="22.42578125" customWidth="1"/>
    <col min="11253" max="11270" width="0" hidden="1" customWidth="1"/>
    <col min="11271" max="11271" width="25.28515625" customWidth="1"/>
    <col min="11503" max="11503" width="25.42578125" customWidth="1"/>
    <col min="11504" max="11505" width="30.140625" customWidth="1"/>
    <col min="11506" max="11506" width="19.85546875" customWidth="1"/>
    <col min="11507" max="11507" width="22.42578125" customWidth="1"/>
    <col min="11509" max="11526" width="0" hidden="1" customWidth="1"/>
    <col min="11527" max="11527" width="25.28515625" customWidth="1"/>
    <col min="11759" max="11759" width="25.42578125" customWidth="1"/>
    <col min="11760" max="11761" width="30.140625" customWidth="1"/>
    <col min="11762" max="11762" width="19.85546875" customWidth="1"/>
    <col min="11763" max="11763" width="22.42578125" customWidth="1"/>
    <col min="11765" max="11782" width="0" hidden="1" customWidth="1"/>
    <col min="11783" max="11783" width="25.28515625" customWidth="1"/>
    <col min="12015" max="12015" width="25.42578125" customWidth="1"/>
    <col min="12016" max="12017" width="30.140625" customWidth="1"/>
    <col min="12018" max="12018" width="19.85546875" customWidth="1"/>
    <col min="12019" max="12019" width="22.42578125" customWidth="1"/>
    <col min="12021" max="12038" width="0" hidden="1" customWidth="1"/>
    <col min="12039" max="12039" width="25.28515625" customWidth="1"/>
    <col min="12271" max="12271" width="25.42578125" customWidth="1"/>
    <col min="12272" max="12273" width="30.140625" customWidth="1"/>
    <col min="12274" max="12274" width="19.85546875" customWidth="1"/>
    <col min="12275" max="12275" width="22.42578125" customWidth="1"/>
    <col min="12277" max="12294" width="0" hidden="1" customWidth="1"/>
    <col min="12295" max="12295" width="25.28515625" customWidth="1"/>
    <col min="12527" max="12527" width="25.42578125" customWidth="1"/>
    <col min="12528" max="12529" width="30.140625" customWidth="1"/>
    <col min="12530" max="12530" width="19.85546875" customWidth="1"/>
    <col min="12531" max="12531" width="22.42578125" customWidth="1"/>
    <col min="12533" max="12550" width="0" hidden="1" customWidth="1"/>
    <col min="12551" max="12551" width="25.28515625" customWidth="1"/>
    <col min="12783" max="12783" width="25.42578125" customWidth="1"/>
    <col min="12784" max="12785" width="30.140625" customWidth="1"/>
    <col min="12786" max="12786" width="19.85546875" customWidth="1"/>
    <col min="12787" max="12787" width="22.42578125" customWidth="1"/>
    <col min="12789" max="12806" width="0" hidden="1" customWidth="1"/>
    <col min="12807" max="12807" width="25.28515625" customWidth="1"/>
    <col min="13039" max="13039" width="25.42578125" customWidth="1"/>
    <col min="13040" max="13041" width="30.140625" customWidth="1"/>
    <col min="13042" max="13042" width="19.85546875" customWidth="1"/>
    <col min="13043" max="13043" width="22.42578125" customWidth="1"/>
    <col min="13045" max="13062" width="0" hidden="1" customWidth="1"/>
    <col min="13063" max="13063" width="25.28515625" customWidth="1"/>
    <col min="13295" max="13295" width="25.42578125" customWidth="1"/>
    <col min="13296" max="13297" width="30.140625" customWidth="1"/>
    <col min="13298" max="13298" width="19.85546875" customWidth="1"/>
    <col min="13299" max="13299" width="22.42578125" customWidth="1"/>
    <col min="13301" max="13318" width="0" hidden="1" customWidth="1"/>
    <col min="13319" max="13319" width="25.28515625" customWidth="1"/>
    <col min="13551" max="13551" width="25.42578125" customWidth="1"/>
    <col min="13552" max="13553" width="30.140625" customWidth="1"/>
    <col min="13554" max="13554" width="19.85546875" customWidth="1"/>
    <col min="13555" max="13555" width="22.42578125" customWidth="1"/>
    <col min="13557" max="13574" width="0" hidden="1" customWidth="1"/>
    <col min="13575" max="13575" width="25.28515625" customWidth="1"/>
    <col min="13807" max="13807" width="25.42578125" customWidth="1"/>
    <col min="13808" max="13809" width="30.140625" customWidth="1"/>
    <col min="13810" max="13810" width="19.85546875" customWidth="1"/>
    <col min="13811" max="13811" width="22.42578125" customWidth="1"/>
    <col min="13813" max="13830" width="0" hidden="1" customWidth="1"/>
    <col min="13831" max="13831" width="25.28515625" customWidth="1"/>
    <col min="14063" max="14063" width="25.42578125" customWidth="1"/>
    <col min="14064" max="14065" width="30.140625" customWidth="1"/>
    <col min="14066" max="14066" width="19.85546875" customWidth="1"/>
    <col min="14067" max="14067" width="22.42578125" customWidth="1"/>
    <col min="14069" max="14086" width="0" hidden="1" customWidth="1"/>
    <col min="14087" max="14087" width="25.28515625" customWidth="1"/>
    <col min="14319" max="14319" width="25.42578125" customWidth="1"/>
    <col min="14320" max="14321" width="30.140625" customWidth="1"/>
    <col min="14322" max="14322" width="19.85546875" customWidth="1"/>
    <col min="14323" max="14323" width="22.42578125" customWidth="1"/>
    <col min="14325" max="14342" width="0" hidden="1" customWidth="1"/>
    <col min="14343" max="14343" width="25.28515625" customWidth="1"/>
    <col min="14575" max="14575" width="25.42578125" customWidth="1"/>
    <col min="14576" max="14577" width="30.140625" customWidth="1"/>
    <col min="14578" max="14578" width="19.85546875" customWidth="1"/>
    <col min="14579" max="14579" width="22.42578125" customWidth="1"/>
    <col min="14581" max="14598" width="0" hidden="1" customWidth="1"/>
    <col min="14599" max="14599" width="25.28515625" customWidth="1"/>
    <col min="14831" max="14831" width="25.42578125" customWidth="1"/>
    <col min="14832" max="14833" width="30.140625" customWidth="1"/>
    <col min="14834" max="14834" width="19.85546875" customWidth="1"/>
    <col min="14835" max="14835" width="22.42578125" customWidth="1"/>
    <col min="14837" max="14854" width="0" hidden="1" customWidth="1"/>
    <col min="14855" max="14855" width="25.28515625" customWidth="1"/>
    <col min="15087" max="15087" width="25.42578125" customWidth="1"/>
    <col min="15088" max="15089" width="30.140625" customWidth="1"/>
    <col min="15090" max="15090" width="19.85546875" customWidth="1"/>
    <col min="15091" max="15091" width="22.42578125" customWidth="1"/>
    <col min="15093" max="15110" width="0" hidden="1" customWidth="1"/>
    <col min="15111" max="15111" width="25.28515625" customWidth="1"/>
    <col min="15343" max="15343" width="25.42578125" customWidth="1"/>
    <col min="15344" max="15345" width="30.140625" customWidth="1"/>
    <col min="15346" max="15346" width="19.85546875" customWidth="1"/>
    <col min="15347" max="15347" width="22.42578125" customWidth="1"/>
    <col min="15349" max="15366" width="0" hidden="1" customWidth="1"/>
    <col min="15367" max="15367" width="25.28515625" customWidth="1"/>
    <col min="15599" max="15599" width="25.42578125" customWidth="1"/>
    <col min="15600" max="15601" width="30.140625" customWidth="1"/>
    <col min="15602" max="15602" width="19.85546875" customWidth="1"/>
    <col min="15603" max="15603" width="22.42578125" customWidth="1"/>
    <col min="15605" max="15622" width="0" hidden="1" customWidth="1"/>
    <col min="15623" max="15623" width="25.28515625" customWidth="1"/>
    <col min="15855" max="15855" width="25.42578125" customWidth="1"/>
    <col min="15856" max="15857" width="30.140625" customWidth="1"/>
    <col min="15858" max="15858" width="19.85546875" customWidth="1"/>
    <col min="15859" max="15859" width="22.42578125" customWidth="1"/>
    <col min="15861" max="15878" width="0" hidden="1" customWidth="1"/>
    <col min="15879" max="15879" width="25.28515625" customWidth="1"/>
    <col min="16111" max="16111" width="25.42578125" customWidth="1"/>
    <col min="16112" max="16113" width="30.140625" customWidth="1"/>
    <col min="16114" max="16114" width="19.85546875" customWidth="1"/>
    <col min="16115" max="16115" width="22.42578125" customWidth="1"/>
    <col min="16117" max="16134" width="0" hidden="1" customWidth="1"/>
    <col min="16135" max="16135" width="25.28515625" customWidth="1"/>
  </cols>
  <sheetData>
    <row r="1" spans="1:8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G1" s="3" t="s">
        <v>5</v>
      </c>
      <c r="H1" s="4" t="s">
        <v>6</v>
      </c>
    </row>
    <row r="2" spans="1:8" x14ac:dyDescent="0.25">
      <c r="A2" s="5" t="s">
        <v>7</v>
      </c>
      <c r="B2" s="6">
        <v>2.2999999999999998</v>
      </c>
      <c r="C2" s="7">
        <f>+C9</f>
        <v>2.7029739695839057</v>
      </c>
      <c r="D2" s="7">
        <f>+D9</f>
        <v>2.3091357378193798</v>
      </c>
      <c r="E2" s="7">
        <f>B2-D2</f>
        <v>-9.1357378193799299E-3</v>
      </c>
      <c r="F2" s="8"/>
      <c r="G2" s="4">
        <v>91.662000000000006</v>
      </c>
      <c r="H2" s="4">
        <v>42</v>
      </c>
    </row>
    <row r="3" spans="1:8" x14ac:dyDescent="0.25">
      <c r="A3" s="5" t="s">
        <v>8</v>
      </c>
      <c r="B3" s="6">
        <v>13.2</v>
      </c>
      <c r="C3" s="7">
        <f>+C10+C16+C11+C12+C13+C14+C15</f>
        <v>6.5059675765311678</v>
      </c>
      <c r="D3" s="7">
        <f>+D10+D16+D11+D12+D13+D14+D15</f>
        <v>6.7411795509589565</v>
      </c>
      <c r="E3" s="7">
        <f t="shared" ref="E3:E5" si="0">B3-D3</f>
        <v>6.4588204490410428</v>
      </c>
      <c r="F3" s="8"/>
      <c r="G3" s="4">
        <v>2.1910699999999999</v>
      </c>
      <c r="H3" s="4">
        <v>42</v>
      </c>
    </row>
    <row r="4" spans="1:8" x14ac:dyDescent="0.25">
      <c r="A4" s="5" t="s">
        <v>25</v>
      </c>
      <c r="B4" s="6">
        <v>12</v>
      </c>
      <c r="C4" s="7">
        <f>+C11</f>
        <v>1.5818987148436645E-2</v>
      </c>
      <c r="D4" s="7">
        <f>+D11</f>
        <v>1.5818987148436645E-2</v>
      </c>
      <c r="E4" s="7">
        <f t="shared" si="0"/>
        <v>11.984181012851563</v>
      </c>
      <c r="F4" s="8"/>
      <c r="G4" s="4"/>
      <c r="H4" s="4"/>
    </row>
    <row r="5" spans="1:8" x14ac:dyDescent="0.25">
      <c r="A5" s="5" t="s">
        <v>9</v>
      </c>
      <c r="B5" s="6">
        <v>7</v>
      </c>
      <c r="C5" s="7">
        <f>+C13+C14+C12+C15</f>
        <v>2.3004080207719664</v>
      </c>
      <c r="D5" s="7">
        <f>+D13+D14+D15+D12</f>
        <v>2.3004080207719664</v>
      </c>
      <c r="E5" s="7">
        <f t="shared" si="0"/>
        <v>4.6995919792280336</v>
      </c>
      <c r="F5" s="8"/>
      <c r="G5" s="4"/>
      <c r="H5" s="4"/>
    </row>
    <row r="6" spans="1:8" x14ac:dyDescent="0.25">
      <c r="D6" s="9"/>
    </row>
    <row r="8" spans="1:8" ht="60" x14ac:dyDescent="0.25">
      <c r="A8" s="1" t="s">
        <v>10</v>
      </c>
      <c r="B8" s="2" t="s">
        <v>11</v>
      </c>
      <c r="C8" s="2" t="s">
        <v>12</v>
      </c>
      <c r="D8" s="2" t="s">
        <v>13</v>
      </c>
      <c r="E8" s="2" t="s">
        <v>14</v>
      </c>
    </row>
    <row r="9" spans="1:8" x14ac:dyDescent="0.25">
      <c r="A9" s="5" t="s">
        <v>15</v>
      </c>
      <c r="B9" s="6">
        <v>2.2999999999999998</v>
      </c>
      <c r="C9" s="7">
        <f>+C26/$G$2</f>
        <v>2.7029739695839057</v>
      </c>
      <c r="D9" s="10">
        <f>+D26/$G$2</f>
        <v>2.3091357378193798</v>
      </c>
      <c r="E9" s="7">
        <f>B9-D9</f>
        <v>-9.1357378193799299E-3</v>
      </c>
      <c r="F9" s="11"/>
    </row>
    <row r="10" spans="1:8" x14ac:dyDescent="0.25">
      <c r="A10" s="5" t="s">
        <v>16</v>
      </c>
      <c r="B10" s="6">
        <v>7</v>
      </c>
      <c r="C10" s="7">
        <f t="shared" ref="C10:D16" si="1">+C27/$G$2</f>
        <v>3.5736728415264776</v>
      </c>
      <c r="D10" s="10">
        <f t="shared" si="1"/>
        <v>3.8088848159542663</v>
      </c>
      <c r="E10" s="7">
        <f t="shared" ref="E10:E16" si="2">B10-D10</f>
        <v>3.1911151840457337</v>
      </c>
      <c r="F10" s="11"/>
    </row>
    <row r="11" spans="1:8" x14ac:dyDescent="0.25">
      <c r="A11" s="5" t="s">
        <v>30</v>
      </c>
      <c r="B11" s="6">
        <v>12</v>
      </c>
      <c r="C11" s="7">
        <f>+C28/$G$2</f>
        <v>1.5818987148436645E-2</v>
      </c>
      <c r="D11" s="10">
        <f t="shared" si="1"/>
        <v>1.5818987148436645E-2</v>
      </c>
      <c r="E11" s="7">
        <f t="shared" si="2"/>
        <v>11.984181012851563</v>
      </c>
      <c r="F11" s="11"/>
    </row>
    <row r="12" spans="1:8" x14ac:dyDescent="0.25">
      <c r="A12" s="5" t="s">
        <v>17</v>
      </c>
      <c r="B12" s="6">
        <v>8</v>
      </c>
      <c r="C12" s="7">
        <f t="shared" si="1"/>
        <v>1.4363640330780474</v>
      </c>
      <c r="D12" s="10">
        <f t="shared" si="1"/>
        <v>1.4363640330780474</v>
      </c>
      <c r="E12" s="7">
        <f t="shared" si="2"/>
        <v>6.5636359669219528</v>
      </c>
      <c r="F12" s="11"/>
    </row>
    <row r="13" spans="1:8" x14ac:dyDescent="0.25">
      <c r="A13" s="5" t="s">
        <v>18</v>
      </c>
      <c r="B13" s="6">
        <v>2.2999999999999998</v>
      </c>
      <c r="C13" s="7">
        <f t="shared" si="1"/>
        <v>0.54275490388601599</v>
      </c>
      <c r="D13" s="10">
        <f t="shared" si="1"/>
        <v>0.54275490388601599</v>
      </c>
      <c r="E13" s="7">
        <f t="shared" si="2"/>
        <v>1.7572450961139838</v>
      </c>
      <c r="F13" s="11"/>
    </row>
    <row r="14" spans="1:8" x14ac:dyDescent="0.25">
      <c r="A14" s="5" t="s">
        <v>19</v>
      </c>
      <c r="B14" s="6">
        <v>2.2999999999999998</v>
      </c>
      <c r="C14" s="7">
        <f t="shared" si="1"/>
        <v>0.32128908380790294</v>
      </c>
      <c r="D14" s="10">
        <f t="shared" si="1"/>
        <v>0.32128908380790294</v>
      </c>
      <c r="E14" s="7">
        <f t="shared" si="2"/>
        <v>1.9787109161920968</v>
      </c>
      <c r="F14" s="11"/>
    </row>
    <row r="15" spans="1:8" x14ac:dyDescent="0.25">
      <c r="A15" s="5" t="s">
        <v>20</v>
      </c>
      <c r="B15" s="6">
        <v>2.2999999999999998</v>
      </c>
      <c r="C15" s="7">
        <f t="shared" si="1"/>
        <v>0</v>
      </c>
      <c r="D15" s="10">
        <f t="shared" si="1"/>
        <v>0</v>
      </c>
      <c r="E15" s="7">
        <f t="shared" si="2"/>
        <v>2.2999999999999998</v>
      </c>
      <c r="F15" s="11"/>
    </row>
    <row r="16" spans="1:8" x14ac:dyDescent="0.25">
      <c r="A16" s="5" t="s">
        <v>21</v>
      </c>
      <c r="B16" s="6">
        <v>13.2</v>
      </c>
      <c r="C16" s="7">
        <f t="shared" si="1"/>
        <v>0.61606772708428792</v>
      </c>
      <c r="D16" s="10">
        <f t="shared" si="1"/>
        <v>0.61606772708428792</v>
      </c>
      <c r="E16" s="7">
        <f t="shared" si="2"/>
        <v>12.583932272915712</v>
      </c>
      <c r="F16" s="11"/>
    </row>
    <row r="18" spans="1:5" ht="60" x14ac:dyDescent="0.25">
      <c r="A18" s="1" t="s">
        <v>0</v>
      </c>
      <c r="B18" s="2" t="s">
        <v>29</v>
      </c>
      <c r="C18" s="2" t="s">
        <v>28</v>
      </c>
      <c r="D18" s="2" t="s">
        <v>27</v>
      </c>
      <c r="E18" s="2" t="s">
        <v>26</v>
      </c>
    </row>
    <row r="19" spans="1:5" x14ac:dyDescent="0.25">
      <c r="A19" s="5" t="s">
        <v>7</v>
      </c>
      <c r="B19" s="7">
        <f>+(B2*$G$3)*$H$3</f>
        <v>211.65736199999998</v>
      </c>
      <c r="C19" s="7">
        <f>+C26</f>
        <v>247.76</v>
      </c>
      <c r="D19" s="7">
        <f>+D26</f>
        <v>211.66</v>
      </c>
      <c r="E19" s="7">
        <f>B19-D19</f>
        <v>-2.638000000018792E-3</v>
      </c>
    </row>
    <row r="20" spans="1:5" x14ac:dyDescent="0.25">
      <c r="A20" s="5" t="s">
        <v>8</v>
      </c>
      <c r="B20" s="7">
        <f t="shared" ref="B20:B22" si="3">+(B3*$G$3)*$H$3</f>
        <v>1214.7292079999997</v>
      </c>
      <c r="C20" s="7">
        <f>+C27+C33+C28+C29+C30+C31+C32</f>
        <v>596.35</v>
      </c>
      <c r="D20" s="7">
        <f>+D27+D33+D28+D29+D30+D31+D32</f>
        <v>617.91000000000008</v>
      </c>
      <c r="E20" s="7">
        <f>B20-D20</f>
        <v>596.81920799999966</v>
      </c>
    </row>
    <row r="21" spans="1:5" x14ac:dyDescent="0.25">
      <c r="A21" s="5" t="s">
        <v>25</v>
      </c>
      <c r="B21" s="7">
        <f t="shared" si="3"/>
        <v>1104.29928</v>
      </c>
      <c r="C21" s="7">
        <f>+C28</f>
        <v>1.45</v>
      </c>
      <c r="D21" s="7">
        <f>+D28</f>
        <v>1.45</v>
      </c>
      <c r="E21" s="7">
        <f>B21-D21</f>
        <v>1102.8492799999999</v>
      </c>
    </row>
    <row r="22" spans="1:5" x14ac:dyDescent="0.25">
      <c r="A22" s="5" t="s">
        <v>9</v>
      </c>
      <c r="B22" s="7">
        <f t="shared" si="3"/>
        <v>644.17457999999999</v>
      </c>
      <c r="C22" s="7">
        <f>+C30+C31+C29</f>
        <v>210.86</v>
      </c>
      <c r="D22" s="7">
        <f>+D29+D30+D31</f>
        <v>210.85999999999999</v>
      </c>
      <c r="E22" s="7">
        <f>B22-D22</f>
        <v>433.31457999999998</v>
      </c>
    </row>
    <row r="25" spans="1:5" ht="60" x14ac:dyDescent="0.25">
      <c r="A25" s="1" t="s">
        <v>10</v>
      </c>
      <c r="B25" s="2" t="s">
        <v>11</v>
      </c>
      <c r="C25" s="2" t="s">
        <v>24</v>
      </c>
      <c r="D25" s="2" t="s">
        <v>13</v>
      </c>
      <c r="E25" s="2" t="s">
        <v>14</v>
      </c>
    </row>
    <row r="26" spans="1:5" x14ac:dyDescent="0.25">
      <c r="A26" s="5" t="s">
        <v>15</v>
      </c>
      <c r="B26" s="7">
        <f>+(B9*$G$3)*$H$3</f>
        <v>211.65736199999998</v>
      </c>
      <c r="C26" s="7">
        <v>247.76</v>
      </c>
      <c r="D26" s="7">
        <v>211.66</v>
      </c>
      <c r="E26" s="7">
        <f>B26-D26</f>
        <v>-2.638000000018792E-3</v>
      </c>
    </row>
    <row r="27" spans="1:5" x14ac:dyDescent="0.25">
      <c r="A27" s="5" t="s">
        <v>16</v>
      </c>
      <c r="B27" s="7">
        <f t="shared" ref="B27:B33" si="4">+(B10*$G$3)*$H$3</f>
        <v>644.17457999999999</v>
      </c>
      <c r="C27" s="7">
        <v>327.57</v>
      </c>
      <c r="D27" s="7">
        <v>349.13</v>
      </c>
      <c r="E27" s="7">
        <f t="shared" ref="E27:E32" si="5">B27-D27</f>
        <v>295.04458</v>
      </c>
    </row>
    <row r="28" spans="1:5" x14ac:dyDescent="0.25">
      <c r="A28" s="5" t="s">
        <v>22</v>
      </c>
      <c r="B28" s="7">
        <f t="shared" si="4"/>
        <v>1104.29928</v>
      </c>
      <c r="C28" s="7">
        <v>1.45</v>
      </c>
      <c r="D28" s="7">
        <v>1.45</v>
      </c>
      <c r="E28" s="7">
        <f t="shared" si="5"/>
        <v>1102.8492799999999</v>
      </c>
    </row>
    <row r="29" spans="1:5" x14ac:dyDescent="0.25">
      <c r="A29" s="5" t="s">
        <v>17</v>
      </c>
      <c r="B29" s="7">
        <f t="shared" si="4"/>
        <v>736.19951999999989</v>
      </c>
      <c r="C29" s="7">
        <v>131.66</v>
      </c>
      <c r="D29" s="7">
        <v>131.66</v>
      </c>
      <c r="E29" s="7">
        <f t="shared" si="5"/>
        <v>604.53951999999992</v>
      </c>
    </row>
    <row r="30" spans="1:5" x14ac:dyDescent="0.25">
      <c r="A30" s="5" t="s">
        <v>18</v>
      </c>
      <c r="B30" s="7">
        <f t="shared" si="4"/>
        <v>211.65736199999998</v>
      </c>
      <c r="C30" s="7">
        <v>49.75</v>
      </c>
      <c r="D30" s="7">
        <v>49.75</v>
      </c>
      <c r="E30" s="7">
        <f t="shared" si="5"/>
        <v>161.90736199999998</v>
      </c>
    </row>
    <row r="31" spans="1:5" x14ac:dyDescent="0.25">
      <c r="A31" s="5" t="s">
        <v>19</v>
      </c>
      <c r="B31" s="7">
        <f t="shared" si="4"/>
        <v>211.65736199999998</v>
      </c>
      <c r="C31" s="7">
        <v>29.45</v>
      </c>
      <c r="D31" s="7">
        <v>29.45</v>
      </c>
      <c r="E31" s="7">
        <f t="shared" si="5"/>
        <v>182.20736199999999</v>
      </c>
    </row>
    <row r="32" spans="1:5" x14ac:dyDescent="0.25">
      <c r="A32" s="5" t="s">
        <v>20</v>
      </c>
      <c r="B32" s="7">
        <f t="shared" si="4"/>
        <v>211.65736199999998</v>
      </c>
      <c r="C32" s="7">
        <v>0</v>
      </c>
      <c r="D32" s="7">
        <v>0</v>
      </c>
      <c r="E32" s="7">
        <f t="shared" si="5"/>
        <v>211.65736199999998</v>
      </c>
    </row>
    <row r="33" spans="1:5" x14ac:dyDescent="0.25">
      <c r="A33" s="5" t="s">
        <v>21</v>
      </c>
      <c r="B33" s="7">
        <f t="shared" si="4"/>
        <v>1214.7292079999997</v>
      </c>
      <c r="C33" s="7">
        <v>56.47</v>
      </c>
      <c r="D33" s="7">
        <v>56.47</v>
      </c>
      <c r="E33" s="7">
        <f>B33-D33</f>
        <v>1158.2592079999997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Noviembre 2014</vt:lpstr>
      <vt:lpstr>Diciembre 2014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Rey Rodriguez (CENIT)</dc:creator>
  <cp:lastModifiedBy>Jorge Enrique Mosquera (CENIT)</cp:lastModifiedBy>
  <dcterms:created xsi:type="dcterms:W3CDTF">2015-04-30T15:15:41Z</dcterms:created>
  <dcterms:modified xsi:type="dcterms:W3CDTF">2015-08-28T18:56:23Z</dcterms:modified>
</cp:coreProperties>
</file>